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01_GM\01 SE\01 Gremien\PK 5\03 FW 703\12-22_Überarbeitung FW 703\02 Berechnungstool\"/>
    </mc:Choice>
  </mc:AlternateContent>
  <xr:revisionPtr revIDLastSave="0" documentId="13_ncr:1_{5DA76848-5BE1-4F2F-AD21-6A77958CAAE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instieg" sheetId="26" r:id="rId1"/>
    <sheet name="Eingangsdaten" sheetId="27" r:id="rId2"/>
    <sheet name="Nebenrechnungen" sheetId="3" r:id="rId3"/>
    <sheet name="Ergebnis" sheetId="28" r:id="rId4"/>
    <sheet name="NR Versteckt" sheetId="15" state="hidden" r:id="rId5"/>
    <sheet name="Notizen" sheetId="23" r:id="rId6"/>
    <sheet name="Version" sheetId="11" r:id="rId7"/>
  </sheets>
  <definedNames>
    <definedName name="Anlagenkonstellation" localSheetId="1">Eingangsdaten!#REF!</definedName>
    <definedName name="Anlagenkonstellation" localSheetId="0">Einstieg!#REF!</definedName>
    <definedName name="Anlagenkonstellation" localSheetId="3">#REF!</definedName>
    <definedName name="Anlagenkonstellation">#REF!</definedName>
    <definedName name="Baukostenzuschlag">'NR Versteckt'!$E$26</definedName>
    <definedName name="BEZUG_HI">'NR Versteckt'!$C$8</definedName>
    <definedName name="BEZUG_HS">'NR Versteckt'!$C$7</definedName>
    <definedName name="BK_Prozent_Erloes">'NR Versteckt'!$L$6</definedName>
    <definedName name="Diskontierungssatz">'NR Versteckt'!$E$24</definedName>
    <definedName name="_xlnm.Print_Area" localSheetId="2">Nebenrechnungen!$A$1:$Q$35</definedName>
    <definedName name="IK_PAUSCHAL">'NR Versteckt'!$J$7</definedName>
    <definedName name="IK_Prozent_invest">'NR Versteckt'!$J$6</definedName>
    <definedName name="KWK_Schalter">'NR Versteckt'!$C$42</definedName>
    <definedName name="NETZ_mit_EA">'NR Versteckt'!$H$8</definedName>
    <definedName name="Nur_EA">'NR Versteckt'!$H$10</definedName>
    <definedName name="Nur_Netz">'NR Versteckt'!$H$9</definedName>
    <definedName name="PronzentInvest">'NR Versteckt'!$J$6</definedName>
    <definedName name="ProzentInvest">'NR Versteckt'!$J$6</definedName>
    <definedName name="Solarkollektor">'NR Versteckt'!$A$17</definedName>
    <definedName name="SY_Auswahl">'NR Versteckt'!$A$7</definedName>
    <definedName name="SY_SKollektor">'NR Versteckt'!$A$17</definedName>
    <definedName name="Trassenförder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8" l="1"/>
  <c r="B1" i="27"/>
  <c r="B1" i="26"/>
  <c r="N10" i="3"/>
  <c r="H11" i="3" l="1"/>
  <c r="E16" i="3"/>
  <c r="F25" i="27"/>
  <c r="F26" i="27" s="1"/>
  <c r="F27" i="27" s="1"/>
  <c r="F28" i="27" s="1"/>
  <c r="F29" i="27" s="1"/>
  <c r="F30" i="27" s="1"/>
  <c r="F31" i="27" s="1"/>
  <c r="F32" i="27" s="1"/>
  <c r="F33" i="27" s="1"/>
  <c r="F34" i="27" s="1"/>
  <c r="F35" i="27" s="1"/>
  <c r="F36" i="27" s="1"/>
  <c r="F37" i="27" s="1"/>
  <c r="F38" i="27" s="1"/>
  <c r="F39" i="27" s="1"/>
  <c r="F40" i="27" s="1"/>
  <c r="F41" i="27" s="1"/>
  <c r="F42" i="27" s="1"/>
  <c r="F43" i="27" s="1"/>
  <c r="E35" i="3" s="1"/>
  <c r="P4" i="28"/>
  <c r="E17" i="3" l="1"/>
  <c r="E18" i="3"/>
  <c r="E24" i="3"/>
  <c r="E31" i="3"/>
  <c r="E23" i="3"/>
  <c r="E22" i="3"/>
  <c r="E28" i="3"/>
  <c r="E20" i="3"/>
  <c r="E30" i="3"/>
  <c r="E21" i="3"/>
  <c r="E27" i="3"/>
  <c r="E19" i="3"/>
  <c r="E32" i="3"/>
  <c r="E29" i="3"/>
  <c r="E34" i="3"/>
  <c r="E26" i="3"/>
  <c r="E33" i="3"/>
  <c r="E25" i="3"/>
  <c r="P12" i="3"/>
  <c r="K10" i="3"/>
  <c r="K16" i="3" s="1"/>
  <c r="I11" i="3"/>
  <c r="P10" i="3" l="1"/>
  <c r="P16" i="3" s="1"/>
  <c r="P17" i="3" l="1"/>
  <c r="E20" i="28"/>
  <c r="K12" i="3"/>
  <c r="N12" i="3"/>
  <c r="F16" i="3"/>
  <c r="H16" i="3" l="1"/>
  <c r="I16" i="3" s="1"/>
  <c r="L16" i="3" s="1"/>
  <c r="P18" i="3"/>
  <c r="E21" i="28"/>
  <c r="F17" i="3"/>
  <c r="H17" i="3" s="1"/>
  <c r="P19" i="3" l="1"/>
  <c r="E22" i="28"/>
  <c r="F18" i="3"/>
  <c r="H18" i="3" s="1"/>
  <c r="I17" i="3"/>
  <c r="C24" i="27"/>
  <c r="J2" i="27"/>
  <c r="P20" i="3" l="1"/>
  <c r="E23" i="28"/>
  <c r="J20" i="28"/>
  <c r="L20" i="28" s="1"/>
  <c r="F19" i="3"/>
  <c r="H19" i="3" s="1"/>
  <c r="C25" i="27"/>
  <c r="B16" i="3"/>
  <c r="I18" i="3" l="1"/>
  <c r="P21" i="3"/>
  <c r="E24" i="28"/>
  <c r="F20" i="3"/>
  <c r="H20" i="3" s="1"/>
  <c r="C20" i="28"/>
  <c r="C26" i="27"/>
  <c r="B17" i="3"/>
  <c r="I19" i="3" l="1"/>
  <c r="P22" i="3"/>
  <c r="E25" i="28"/>
  <c r="F21" i="3"/>
  <c r="H21" i="3" s="1"/>
  <c r="C21" i="28"/>
  <c r="C27" i="27"/>
  <c r="B18" i="3"/>
  <c r="I20" i="3" l="1"/>
  <c r="P23" i="3"/>
  <c r="E26" i="28"/>
  <c r="F22" i="3"/>
  <c r="H22" i="3" s="1"/>
  <c r="C22" i="28"/>
  <c r="C28" i="27"/>
  <c r="B19" i="3"/>
  <c r="I21" i="3" l="1"/>
  <c r="P24" i="3"/>
  <c r="E27" i="28"/>
  <c r="F23" i="3"/>
  <c r="H23" i="3" s="1"/>
  <c r="C23" i="28"/>
  <c r="C29" i="27"/>
  <c r="B20" i="3"/>
  <c r="I22" i="3" l="1"/>
  <c r="P25" i="3"/>
  <c r="E28" i="28"/>
  <c r="F24" i="3"/>
  <c r="H24" i="3" s="1"/>
  <c r="C24" i="28"/>
  <c r="C30" i="27"/>
  <c r="B21" i="3"/>
  <c r="I23" i="3" l="1"/>
  <c r="P26" i="3"/>
  <c r="E29" i="28"/>
  <c r="F25" i="3"/>
  <c r="H25" i="3" s="1"/>
  <c r="C25" i="28"/>
  <c r="C31" i="27"/>
  <c r="B22" i="3"/>
  <c r="I24" i="3" l="1"/>
  <c r="P27" i="3"/>
  <c r="E30" i="28"/>
  <c r="F26" i="3"/>
  <c r="H26" i="3" s="1"/>
  <c r="C26" i="28"/>
  <c r="C32" i="27"/>
  <c r="B23" i="3"/>
  <c r="I25" i="3" l="1"/>
  <c r="P28" i="3"/>
  <c r="E31" i="28"/>
  <c r="F27" i="3"/>
  <c r="H27" i="3" s="1"/>
  <c r="C27" i="28"/>
  <c r="C33" i="27"/>
  <c r="B24" i="3"/>
  <c r="I26" i="3" l="1"/>
  <c r="P29" i="3"/>
  <c r="E32" i="28"/>
  <c r="F28" i="3"/>
  <c r="H28" i="3" s="1"/>
  <c r="C28" i="28"/>
  <c r="C34" i="27"/>
  <c r="B25" i="3"/>
  <c r="I27" i="3" l="1"/>
  <c r="P30" i="3"/>
  <c r="E33" i="28"/>
  <c r="F29" i="3"/>
  <c r="H29" i="3" s="1"/>
  <c r="C29" i="28"/>
  <c r="C35" i="27"/>
  <c r="B26" i="3"/>
  <c r="I28" i="3" l="1"/>
  <c r="P31" i="3"/>
  <c r="E34" i="28"/>
  <c r="F30" i="3"/>
  <c r="H30" i="3" s="1"/>
  <c r="C30" i="28"/>
  <c r="C36" i="27"/>
  <c r="B27" i="3"/>
  <c r="I29" i="3" l="1"/>
  <c r="P32" i="3"/>
  <c r="E35" i="28"/>
  <c r="F31" i="3"/>
  <c r="H31" i="3" s="1"/>
  <c r="C31" i="28"/>
  <c r="C37" i="27"/>
  <c r="B28" i="3"/>
  <c r="I30" i="3" l="1"/>
  <c r="P33" i="3"/>
  <c r="E36" i="28"/>
  <c r="F32" i="3"/>
  <c r="H32" i="3" s="1"/>
  <c r="C32" i="28"/>
  <c r="C38" i="27"/>
  <c r="B29" i="3"/>
  <c r="I31" i="3" l="1"/>
  <c r="P34" i="3"/>
  <c r="E37" i="28"/>
  <c r="F33" i="3"/>
  <c r="H33" i="3" s="1"/>
  <c r="C33" i="28"/>
  <c r="C39" i="27"/>
  <c r="B30" i="3"/>
  <c r="I32" i="3" l="1"/>
  <c r="P35" i="3"/>
  <c r="E39" i="28" s="1"/>
  <c r="E38" i="28"/>
  <c r="F34" i="3"/>
  <c r="H34" i="3" s="1"/>
  <c r="C34" i="28"/>
  <c r="C40" i="27"/>
  <c r="B31" i="3"/>
  <c r="I33" i="3" l="1"/>
  <c r="F35" i="3"/>
  <c r="C35" i="28"/>
  <c r="C41" i="27"/>
  <c r="B32" i="3"/>
  <c r="H35" i="3" l="1"/>
  <c r="I35" i="3" s="1"/>
  <c r="I34" i="3"/>
  <c r="C36" i="28"/>
  <c r="C42" i="27"/>
  <c r="B33" i="3"/>
  <c r="C37" i="28" l="1"/>
  <c r="C43" i="27"/>
  <c r="B35" i="3" s="1"/>
  <c r="B34" i="3"/>
  <c r="C38" i="28" l="1"/>
  <c r="C39" i="28"/>
  <c r="N16" i="3" l="1"/>
  <c r="F20" i="28" s="1"/>
  <c r="H20" i="28" s="1"/>
  <c r="N20" i="28" s="1"/>
  <c r="P20" i="28" s="1"/>
  <c r="N17" i="3" l="1"/>
  <c r="F21" i="28" s="1"/>
  <c r="H21" i="28" s="1"/>
  <c r="N18" i="3" l="1"/>
  <c r="F22" i="28" s="1"/>
  <c r="H22" i="28" s="1"/>
  <c r="N19" i="3" l="1"/>
  <c r="F23" i="28" s="1"/>
  <c r="H23" i="28" s="1"/>
  <c r="N20" i="3" l="1"/>
  <c r="F24" i="28" s="1"/>
  <c r="H24" i="28" s="1"/>
  <c r="N21" i="3" l="1"/>
  <c r="F25" i="28" s="1"/>
  <c r="H25" i="28" s="1"/>
  <c r="N22" i="3" l="1"/>
  <c r="F26" i="28" s="1"/>
  <c r="H26" i="28" s="1"/>
  <c r="N23" i="3" l="1"/>
  <c r="F27" i="28" s="1"/>
  <c r="H27" i="28" s="1"/>
  <c r="N24" i="3" l="1"/>
  <c r="F28" i="28" s="1"/>
  <c r="H28" i="28" s="1"/>
  <c r="N25" i="3" l="1"/>
  <c r="F29" i="28" s="1"/>
  <c r="H29" i="28" s="1"/>
  <c r="N26" i="3" l="1"/>
  <c r="F30" i="28" s="1"/>
  <c r="H30" i="28" s="1"/>
  <c r="N27" i="3" l="1"/>
  <c r="F31" i="28" s="1"/>
  <c r="H31" i="28" s="1"/>
  <c r="N28" i="3" l="1"/>
  <c r="F32" i="28" s="1"/>
  <c r="H32" i="28" s="1"/>
  <c r="N29" i="3" l="1"/>
  <c r="F33" i="28" s="1"/>
  <c r="H33" i="28" s="1"/>
  <c r="N30" i="3" l="1"/>
  <c r="F34" i="28" s="1"/>
  <c r="H34" i="28" s="1"/>
  <c r="N31" i="3" l="1"/>
  <c r="F35" i="28" s="1"/>
  <c r="H35" i="28" s="1"/>
  <c r="N32" i="3" l="1"/>
  <c r="F36" i="28" s="1"/>
  <c r="H36" i="28" s="1"/>
  <c r="N33" i="3" l="1"/>
  <c r="F37" i="28" s="1"/>
  <c r="H37" i="28" s="1"/>
  <c r="N34" i="3" l="1"/>
  <c r="F38" i="28" s="1"/>
  <c r="H38" i="28" s="1"/>
  <c r="N35" i="3" l="1"/>
  <c r="F39" i="28" s="1"/>
  <c r="H39" i="28" s="1"/>
  <c r="K17" i="3" l="1"/>
  <c r="L17" i="3" l="1"/>
  <c r="J21" i="28" s="1"/>
  <c r="L21" i="28" s="1"/>
  <c r="N21" i="28" s="1"/>
  <c r="P21" i="28" s="1"/>
  <c r="K18" i="3"/>
  <c r="L18" i="3" l="1"/>
  <c r="J22" i="28" s="1"/>
  <c r="L22" i="28" s="1"/>
  <c r="N22" i="28" s="1"/>
  <c r="P22" i="28" s="1"/>
  <c r="K19" i="3"/>
  <c r="L19" i="3" l="1"/>
  <c r="J23" i="28" s="1"/>
  <c r="L23" i="28" s="1"/>
  <c r="N23" i="28" s="1"/>
  <c r="P23" i="28" s="1"/>
  <c r="K20" i="3"/>
  <c r="L20" i="3" l="1"/>
  <c r="J24" i="28" s="1"/>
  <c r="L24" i="28" s="1"/>
  <c r="N24" i="28" s="1"/>
  <c r="P24" i="28" s="1"/>
  <c r="K21" i="3"/>
  <c r="L21" i="3" l="1"/>
  <c r="J25" i="28" s="1"/>
  <c r="L25" i="28" s="1"/>
  <c r="N25" i="28" s="1"/>
  <c r="P25" i="28" s="1"/>
  <c r="K22" i="3"/>
  <c r="L22" i="3" l="1"/>
  <c r="J26" i="28" s="1"/>
  <c r="L26" i="28" s="1"/>
  <c r="N26" i="28" s="1"/>
  <c r="P26" i="28" s="1"/>
  <c r="K23" i="3"/>
  <c r="L23" i="3" l="1"/>
  <c r="J27" i="28" s="1"/>
  <c r="L27" i="28" s="1"/>
  <c r="N27" i="28" s="1"/>
  <c r="P27" i="28" s="1"/>
  <c r="K24" i="3"/>
  <c r="L24" i="3" l="1"/>
  <c r="J28" i="28" s="1"/>
  <c r="L28" i="28" s="1"/>
  <c r="N28" i="28" s="1"/>
  <c r="P28" i="28" s="1"/>
  <c r="K25" i="3"/>
  <c r="L25" i="3" l="1"/>
  <c r="J29" i="28" s="1"/>
  <c r="L29" i="28" s="1"/>
  <c r="N29" i="28" s="1"/>
  <c r="P29" i="28" s="1"/>
  <c r="K26" i="3"/>
  <c r="L26" i="3" l="1"/>
  <c r="J30" i="28" s="1"/>
  <c r="L30" i="28" s="1"/>
  <c r="N30" i="28" s="1"/>
  <c r="P30" i="28" s="1"/>
  <c r="K27" i="3"/>
  <c r="L27" i="3" l="1"/>
  <c r="J31" i="28" s="1"/>
  <c r="L31" i="28" s="1"/>
  <c r="N31" i="28" s="1"/>
  <c r="P31" i="28" s="1"/>
  <c r="K28" i="3"/>
  <c r="L28" i="3" l="1"/>
  <c r="J32" i="28" s="1"/>
  <c r="L32" i="28" s="1"/>
  <c r="N32" i="28" s="1"/>
  <c r="P32" i="28" s="1"/>
  <c r="K29" i="3"/>
  <c r="L29" i="3" l="1"/>
  <c r="J33" i="28" s="1"/>
  <c r="L33" i="28" s="1"/>
  <c r="N33" i="28" s="1"/>
  <c r="P33" i="28" s="1"/>
  <c r="K30" i="3"/>
  <c r="L30" i="3" l="1"/>
  <c r="J34" i="28" s="1"/>
  <c r="L34" i="28" s="1"/>
  <c r="N34" i="28" s="1"/>
  <c r="P34" i="28" s="1"/>
  <c r="K31" i="3"/>
  <c r="L31" i="3" l="1"/>
  <c r="J35" i="28" s="1"/>
  <c r="L35" i="28" s="1"/>
  <c r="N35" i="28" s="1"/>
  <c r="P35" i="28" s="1"/>
  <c r="K32" i="3"/>
  <c r="L32" i="3" l="1"/>
  <c r="J36" i="28" s="1"/>
  <c r="L36" i="28" s="1"/>
  <c r="N36" i="28" s="1"/>
  <c r="P36" i="28" s="1"/>
  <c r="K33" i="3"/>
  <c r="L33" i="3" l="1"/>
  <c r="J37" i="28" s="1"/>
  <c r="L37" i="28" s="1"/>
  <c r="N37" i="28" s="1"/>
  <c r="P37" i="28" s="1"/>
  <c r="K34" i="3"/>
  <c r="L34" i="3" l="1"/>
  <c r="J38" i="28" s="1"/>
  <c r="L38" i="28" s="1"/>
  <c r="N38" i="28" s="1"/>
  <c r="P38" i="28" s="1"/>
  <c r="K35" i="3"/>
  <c r="L35" i="3" s="1"/>
  <c r="J39" i="28" l="1"/>
  <c r="L39" i="28" s="1"/>
  <c r="N39" i="28" s="1"/>
  <c r="P39" i="28" s="1"/>
  <c r="P41" i="28" s="1"/>
  <c r="P5" i="28" l="1"/>
  <c r="P6" i="28" s="1"/>
  <c r="P8" i="28" s="1"/>
</calcChain>
</file>

<file path=xl/sharedStrings.xml><?xml version="1.0" encoding="utf-8"?>
<sst xmlns="http://schemas.openxmlformats.org/spreadsheetml/2006/main" count="184" uniqueCount="155">
  <si>
    <t>Summe</t>
  </si>
  <si>
    <t>Jahr</t>
  </si>
  <si>
    <t xml:space="preserve">Jahr </t>
  </si>
  <si>
    <t>€</t>
  </si>
  <si>
    <t>Investition</t>
  </si>
  <si>
    <t xml:space="preserve">€ </t>
  </si>
  <si>
    <t>Ergebnis</t>
  </si>
  <si>
    <t>Betriebskosten</t>
  </si>
  <si>
    <t>Kosten</t>
  </si>
  <si>
    <t>Erlöse</t>
  </si>
  <si>
    <t xml:space="preserve">Summe </t>
  </si>
  <si>
    <t>Nebenrechnungen zur Ermittlung der unrentierlichen Kosten</t>
  </si>
  <si>
    <t>[MWh/a]</t>
  </si>
  <si>
    <t>Unrentierlicher Anteil der Investition</t>
  </si>
  <si>
    <t>Barwert der Summe</t>
  </si>
  <si>
    <t>Jahr 1</t>
  </si>
  <si>
    <t>Jahr 2</t>
  </si>
  <si>
    <t>Jahr 3</t>
  </si>
  <si>
    <t>Jahr 4</t>
  </si>
  <si>
    <t>Jahr 5</t>
  </si>
  <si>
    <t>Jahr 6</t>
  </si>
  <si>
    <t>Jahr 7</t>
  </si>
  <si>
    <t>Jahr 8</t>
  </si>
  <si>
    <t>Jahr 9</t>
  </si>
  <si>
    <t>Jahr 10</t>
  </si>
  <si>
    <t>Jahr 11</t>
  </si>
  <si>
    <t>Jahr 12</t>
  </si>
  <si>
    <t>Jahr 13</t>
  </si>
  <si>
    <t>Jahr 14</t>
  </si>
  <si>
    <t>Jahr 15</t>
  </si>
  <si>
    <t>Jahr 16</t>
  </si>
  <si>
    <t>Jahr 17</t>
  </si>
  <si>
    <t>Jahr 18</t>
  </si>
  <si>
    <t>Jahr 19</t>
  </si>
  <si>
    <t>Jahr 20</t>
  </si>
  <si>
    <t>[ Euro/MWh]</t>
  </si>
  <si>
    <t>Entwicklung</t>
  </si>
  <si>
    <t>BTU Cottbus-Senftenberg</t>
  </si>
  <si>
    <t>Prof. Dr.-Ing. Matthias Koziol</t>
  </si>
  <si>
    <t>Änderungsprotokoll</t>
  </si>
  <si>
    <t>Instandhaltungskosten</t>
  </si>
  <si>
    <t xml:space="preserve">[Euro/a] </t>
  </si>
  <si>
    <t>nur Netz</t>
  </si>
  <si>
    <t>Netz mit Erzeugungsanlage</t>
  </si>
  <si>
    <t>Dropdownfelder</t>
  </si>
  <si>
    <t>Bitte auswählen</t>
  </si>
  <si>
    <t>Alle Kosten-/Preisangaben netto.</t>
  </si>
  <si>
    <t>Datenzusammenstellungen und Ergänzende Eingaben</t>
  </si>
  <si>
    <t>Zusätzliche Eingaben</t>
  </si>
  <si>
    <t>Diskontierungssatz</t>
  </si>
  <si>
    <t>Steigerung p.a. &gt;&gt;</t>
  </si>
  <si>
    <t>Basiswerte</t>
  </si>
  <si>
    <t>Barwert</t>
  </si>
  <si>
    <t>diskontiertes Ergebnis</t>
  </si>
  <si>
    <t>Hinweise/ Anmerkungen</t>
  </si>
  <si>
    <t>blau hinterlegte Felder bitte auswählen oder ausfüllen.</t>
  </si>
  <si>
    <t>Angegeben wird nur die ZUNAHME im jeweiligen Jahr.</t>
  </si>
  <si>
    <t>Tabelle verstecken</t>
  </si>
  <si>
    <t>Nebenrechnungen</t>
  </si>
  <si>
    <t>Dipl.-Ing. Jörg Walther</t>
  </si>
  <si>
    <t>Systemvoraussetzungen</t>
  </si>
  <si>
    <t>Betriebssystem</t>
  </si>
  <si>
    <t>Software</t>
  </si>
  <si>
    <t>Achtung: Aufgrund der Umstellung auf frühere Excelversionen z.T. inaktiv.</t>
  </si>
  <si>
    <t>Microsoft Excel, Version 2007 oder neuer</t>
  </si>
  <si>
    <t>nicht durch diskontierte Jahres-Ergebnisse gedeckter  Betrag der Investition</t>
  </si>
  <si>
    <t>Projektkurztitel</t>
  </si>
  <si>
    <t>Marktanpassungsfaktor</t>
  </si>
  <si>
    <t>Tel.: 0355 69 2500 (Sekretariat)</t>
  </si>
  <si>
    <t xml:space="preserve">Tool zur Berechnung der unrentierlichen Kosten </t>
  </si>
  <si>
    <t>Raum für Notizen</t>
  </si>
  <si>
    <t>Beginn Jahr der Betrachtung</t>
  </si>
  <si>
    <t>Ergebnis aus der Geschäftstätigkeit</t>
  </si>
  <si>
    <t>Mittlerer Wärmeverlust des Wärmenetzes (Übertragungsverlust)</t>
  </si>
  <si>
    <t>Ausblenden</t>
  </si>
  <si>
    <t>Allgemeine Eingangsdaten</t>
  </si>
  <si>
    <t>empfohlen wird Windows 10 oder Neuer</t>
  </si>
  <si>
    <t>Platz der Deutschen Einheit 1</t>
  </si>
  <si>
    <t>03046 Cottbus</t>
  </si>
  <si>
    <t>Eingangsdaten</t>
  </si>
  <si>
    <t xml:space="preserve">Eingabe 1: Systemparameter Bestandsnetz </t>
  </si>
  <si>
    <t>kumuliert</t>
  </si>
  <si>
    <t>Veränderung</t>
  </si>
  <si>
    <t>Die Vorteile der iHaSt werden netzseitig generiert. Die Wärmeabgabe an den Endverbraucher bleibt gleich!</t>
  </si>
  <si>
    <t>Im Jahr</t>
  </si>
  <si>
    <t>Eingabe 3: Angaben zur ökonomischen Bewertung</t>
  </si>
  <si>
    <t>Hinweise zur Anwendung</t>
  </si>
  <si>
    <t>Allgemeine Betriebskosten</t>
  </si>
  <si>
    <t>Kostenanpassung</t>
  </si>
  <si>
    <t>keine Veränderung</t>
  </si>
  <si>
    <t>Veränderung erwartet</t>
  </si>
  <si>
    <t>[ Euro]</t>
  </si>
  <si>
    <t>Anpassung der Kosten im Bestandsnetz nach Ihast-Ausbau</t>
  </si>
  <si>
    <t>Gunnar Maaß</t>
  </si>
  <si>
    <t>mit Unterstützung von</t>
  </si>
  <si>
    <t>Opportunitätserlös</t>
  </si>
  <si>
    <t>eingesparter Wärmebezug</t>
  </si>
  <si>
    <t>Eingabe 4: Investitionskosten</t>
  </si>
  <si>
    <t>Nachweis ist beizulegen</t>
  </si>
  <si>
    <t>Instandhaltung</t>
  </si>
  <si>
    <t>Eingabe 1: Bezeichnung und Start</t>
  </si>
  <si>
    <t>Dieses Hilfsmittel dient der Ermittlung unrentierlicher Kosten nach AGFW Arbeitsblatt FW703.</t>
  </si>
  <si>
    <t>Es ist nur für den Anwendungsfall "Einbau intelligenter Hausanschlussstationen im Bestandsnetz" vorgesehen.</t>
  </si>
  <si>
    <t>Die Arbeit kann anhand der Abrechnungsdaten der zu ersetzenden Bestandsanlagen erstellt werden. Liegen diese nicht vor bzw. sind nicht anwendbar, sind Näherungswerte zu verwenden. Z.B. Energieverbrauch Vergleichbarer Gebäude</t>
  </si>
  <si>
    <t xml:space="preserve"> Veränderung</t>
  </si>
  <si>
    <t>Einsparung</t>
  </si>
  <si>
    <t>[Euro]</t>
  </si>
  <si>
    <t>[Euro/MWh]</t>
  </si>
  <si>
    <t>Leistung</t>
  </si>
  <si>
    <t>[kW]</t>
  </si>
  <si>
    <t>alternativ</t>
  </si>
  <si>
    <t>Arbeit (Wärmeabgabe)</t>
  </si>
  <si>
    <t>Vollbenutzungsstunden</t>
  </si>
  <si>
    <t>[-]</t>
  </si>
  <si>
    <t>Preissteigerung</t>
  </si>
  <si>
    <t>entfallender Netzverlust</t>
  </si>
  <si>
    <t>Verlustreduzierung</t>
  </si>
  <si>
    <t>durch Ihast</t>
  </si>
  <si>
    <t xml:space="preserve">auf umzurüstende Anschlüsse </t>
  </si>
  <si>
    <t>Mittlerer Netzverlust</t>
  </si>
  <si>
    <t>Veränderung der Wärmeabgabe</t>
  </si>
  <si>
    <t>Ersatz von Bestandsanlagen durch iHaSt</t>
  </si>
  <si>
    <t>anzugeben ist jeweils die Summe der Leistung/Arbiet der in einem Jahr ersetzten Einzelanlagen.</t>
  </si>
  <si>
    <t>All. Betriebskosten</t>
  </si>
  <si>
    <r>
      <t xml:space="preserve">Entweder Leistung+Vollbenutzungsstunden </t>
    </r>
    <r>
      <rPr>
        <sz val="10"/>
        <color rgb="FFFF0000"/>
        <rFont val="Calibri"/>
        <family val="2"/>
        <scheme val="minor"/>
      </rPr>
      <t>oder</t>
    </r>
    <r>
      <rPr>
        <sz val="10"/>
        <color theme="1"/>
        <rFont val="Calibri"/>
        <family val="2"/>
        <scheme val="minor"/>
      </rPr>
      <t xml:space="preserve"> Arbeit angeben.</t>
    </r>
  </si>
  <si>
    <t>Fernwärme Mischpreis</t>
  </si>
  <si>
    <t>Investitionskosten iHAST</t>
  </si>
  <si>
    <t>g.maass@agfw.de</t>
  </si>
  <si>
    <t>Referent Bereich Stadtentwicklung</t>
  </si>
  <si>
    <t xml:space="preserve">Erwartete Reduzierung des Übertragungsverlustes durch iHAST </t>
  </si>
  <si>
    <t>Die Preissteigerung von 4% ist eine Empfehlung. Diese berücksichtigt die aktuellen und erwarteten Entwicklungen am Energiemarkt.</t>
  </si>
  <si>
    <t>Der Wert dient als Bezugsgröße für die durch den iHast-Einsatz generierbare Reduzierung des Übertragungsverlustes.</t>
  </si>
  <si>
    <t>Die 6 % sind die Empfehlung des AGFW e.V. auf Grundlage der Modellrechnung der iHAST-Studie. Wert kann geändert werden, Nachweis ist in den Fall zu führen.</t>
  </si>
  <si>
    <t>pauschal [ Euro/a]</t>
  </si>
  <si>
    <t>pauschal  [Euro/a]</t>
  </si>
  <si>
    <t>Die allgemeinen Betriebskosten umfassen sowohl die Kosten für den Betrieb des geplanten iHast-Anlagenteils inkl. Stromkosten, Kosten für Versicherungen, Kalkulatorische Steuern und Kosten für Personal pro Betriebsjahr.</t>
  </si>
  <si>
    <t>*Als Referenzwert für Instandhaltung werden von einigen Unternehmen 2 % der Investitionskosten verwendet. Die Eingabe der Pauschale hat in der Berechnung Vorrang.</t>
  </si>
  <si>
    <t xml:space="preserve">Bei Einsparungen: Negativen Betrag eingeben.  
Bei Mehrkosten: Positiven Betrag angeben. 
Eigene Werte für Preissteigerung sind zu begründen
</t>
  </si>
  <si>
    <t>oder % der Investition*</t>
  </si>
  <si>
    <r>
      <t xml:space="preserve">Hinweis: Nachfolgend sind nur die erwarteten </t>
    </r>
    <r>
      <rPr>
        <b/>
        <sz val="11"/>
        <color rgb="FFFF0000"/>
        <rFont val="Calibri"/>
        <family val="2"/>
        <scheme val="minor"/>
      </rPr>
      <t>Veränderungen (Mehr-/Minderkosten)</t>
    </r>
    <r>
      <rPr>
        <sz val="11"/>
        <color rgb="FFFF0000"/>
        <rFont val="Calibri"/>
        <family val="2"/>
        <scheme val="minor"/>
      </rPr>
      <t xml:space="preserve"> im Vergleich zu ersetzenden Bestandsanlagen zu bilanzieren.</t>
    </r>
  </si>
  <si>
    <t>Version 1.0</t>
  </si>
  <si>
    <t>Bei Netzausbau (einschließlich Neuanschluß mit iHaSt-Einsatz) oder anderen Lösungen im Bereich der Erzeugungsanlagen nutzen Sie bitte das Standardtool.</t>
  </si>
  <si>
    <t xml:space="preserve">Hier muss der Wert des förderfähigen Anteils der Investitionskosten (auf Ihast-Komponenten entfallende Investitionssumme) eingetragen werden. Hierzu zählen Anschaffungs- und Herstellungskosten (Anlagen, Datenanschluß, Software, Nebenkosten etc.)  Die Summe ist über ein Preisangebot o.ä. nachzuweisen. </t>
  </si>
  <si>
    <t>nach der Systematik des Arbeitsblattes AGFW FW 703 für iHAST-Ausbau im Bestandsnetz</t>
  </si>
  <si>
    <t>Stand 27.02.2023</t>
  </si>
  <si>
    <t>iHAST Ausbau</t>
  </si>
  <si>
    <t>Eingabe 2: iHAST-Ausbau</t>
  </si>
  <si>
    <t>Musterhausen | Musterprojekt</t>
  </si>
  <si>
    <t>Berechnung der unrentierlichen Kosten für iHAST-Ausbau</t>
  </si>
  <si>
    <t>iHAST-Ausbau</t>
  </si>
  <si>
    <t>AGFW | Der Energieeffizienzverband für Wärme, Kälte und KWK e. V.</t>
  </si>
  <si>
    <t>Dipl.-Ing. Dipl.-Wirt.-Ing. Harald Rapp</t>
  </si>
  <si>
    <t>Bereichsleiter Stadtentwicklung</t>
  </si>
  <si>
    <t>Stresemannallee 30 | D-60596 Frankfurt am Main</t>
  </si>
  <si>
    <t>info@agfw.de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</si>
</sst>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-* #,##0.00\ &quot;€&quot;_-;\-* #,##0.00\ &quot;€&quot;_-;_-* &quot;-&quot;??\ &quot;€&quot;_-;_-@_-"/>
    <numFmt numFmtId="164" formatCode="&quot;€&quot;#,##0_);[Red]\(&quot;€&quot;#,##0\)"/>
    <numFmt numFmtId="165" formatCode="_(&quot;€&quot;* #,##0.00_);_(&quot;€&quot;* \(#,##0.00\);_(&quot;€&quot;* &quot;-&quot;??_);_(@_)"/>
    <numFmt numFmtId="166" formatCode="#,##0\ &quot;€&quot;"/>
    <numFmt numFmtId="167" formatCode="#,##0.00\ &quot;€&quot;"/>
    <numFmt numFmtId="168" formatCode="0.0%"/>
    <numFmt numFmtId="169" formatCode="#,##0.00_ ;[Red]\-#,##0.00;\-"/>
    <numFmt numFmtId="170" formatCode="0.0000000000000000000"/>
    <numFmt numFmtId="171" formatCode="General&quot;.&quot;"/>
    <numFmt numFmtId="172" formatCode="_-* #,##0.00\ _F_-;\-* #,##0.00\ _F_-;_-* &quot;-&quot;??\ _F_-;_-@_-"/>
    <numFmt numFmtId="173" formatCode="_-&quot;£&quot;* #,##0.00_-;\-&quot;£&quot;* #,##0.00_-;_-&quot;£&quot;* &quot;-&quot;??_-;_-@_-"/>
    <numFmt numFmtId="174" formatCode="###\ ###\ &quot;Mg/a&quot;"/>
    <numFmt numFmtId="175" formatCode="#,#00"/>
    <numFmt numFmtId="176" formatCode="###\ ##0.0\ &quot;kg/d&quot;"/>
    <numFmt numFmtId="177" formatCode=";;;"/>
    <numFmt numFmtId="178" formatCode="#,##0.000_);[Red]\(#,##0.000\)"/>
    <numFmt numFmtId="179" formatCode="\$#,#00"/>
    <numFmt numFmtId="180" formatCode="#,##0.00_ ;\-#,##0.00\ "/>
    <numFmt numFmtId="181" formatCode="0.000"/>
    <numFmt numFmtId="182" formatCode="0.0"/>
    <numFmt numFmtId="183" formatCode="#,##0.00000"/>
    <numFmt numFmtId="184" formatCode="#,##0.00\ &quot;€/(kW*Jahr)&quot;"/>
    <numFmt numFmtId="185" formatCode="#,##0.00\ &quot;€/Jahr&quot;"/>
  </numFmts>
  <fonts count="8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10"/>
      <name val="MS Sans Serif"/>
      <family val="2"/>
    </font>
    <font>
      <sz val="11"/>
      <color indexed="37"/>
      <name val="Calibri"/>
      <family val="2"/>
    </font>
    <font>
      <b/>
      <u val="doubleAccounting"/>
      <sz val="8"/>
      <color indexed="8"/>
      <name val="Arial"/>
      <family val="2"/>
    </font>
    <font>
      <b/>
      <sz val="11"/>
      <color indexed="17"/>
      <name val="Calibri"/>
      <family val="2"/>
    </font>
    <font>
      <sz val="1"/>
      <color indexed="8"/>
      <name val="Courier"/>
      <family val="3"/>
    </font>
    <font>
      <sz val="10"/>
      <name val="Helv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48"/>
      <name val="Calibri"/>
      <family val="2"/>
    </font>
    <font>
      <b/>
      <sz val="1"/>
      <color indexed="8"/>
      <name val="Courier"/>
      <family val="3"/>
    </font>
    <font>
      <sz val="10"/>
      <name val="MS Sans Serif"/>
      <family val="2"/>
    </font>
    <font>
      <b/>
      <sz val="8"/>
      <color indexed="33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b/>
      <sz val="18"/>
      <color indexed="62"/>
      <name val="Cambria"/>
      <family val="2"/>
    </font>
    <font>
      <sz val="10"/>
      <name val="Arial MT"/>
      <family val="2"/>
    </font>
    <font>
      <sz val="8"/>
      <color indexed="8"/>
      <name val="Arial"/>
      <family val="2"/>
    </font>
    <font>
      <b/>
      <sz val="8"/>
      <name val="MS Sans Serif"/>
      <family val="2"/>
    </font>
    <font>
      <sz val="10"/>
      <name val="Courier"/>
      <family val="3"/>
    </font>
    <font>
      <sz val="11"/>
      <color indexed="14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4"/>
      <name val="Calibri"/>
      <family val="2"/>
      <scheme val="minor"/>
    </font>
    <font>
      <sz val="20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4"/>
      <name val="Arial"/>
      <family val="2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1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lightGray"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51">
    <xf numFmtId="0" fontId="0" fillId="0" borderId="0"/>
    <xf numFmtId="0" fontId="1" fillId="2" borderId="0"/>
    <xf numFmtId="0" fontId="11" fillId="2" borderId="0"/>
    <xf numFmtId="0" fontId="12" fillId="2" borderId="0"/>
    <xf numFmtId="0" fontId="13" fillId="2" borderId="0"/>
    <xf numFmtId="0" fontId="14" fillId="2" borderId="0"/>
    <xf numFmtId="0" fontId="15" fillId="2" borderId="0"/>
    <xf numFmtId="0" fontId="3" fillId="2" borderId="0"/>
    <xf numFmtId="169" fontId="1" fillId="3" borderId="1"/>
    <xf numFmtId="169" fontId="1" fillId="3" borderId="1"/>
    <xf numFmtId="170" fontId="1" fillId="3" borderId="1"/>
    <xf numFmtId="0" fontId="12" fillId="3" borderId="0"/>
    <xf numFmtId="0" fontId="1" fillId="2" borderId="0"/>
    <xf numFmtId="0" fontId="11" fillId="2" borderId="0"/>
    <xf numFmtId="0" fontId="12" fillId="2" borderId="0"/>
    <xf numFmtId="0" fontId="1" fillId="2" borderId="0"/>
    <xf numFmtId="0" fontId="14" fillId="2" borderId="0"/>
    <xf numFmtId="0" fontId="15" fillId="2" borderId="0"/>
    <xf numFmtId="0" fontId="3" fillId="2" borderId="0"/>
    <xf numFmtId="0" fontId="1" fillId="0" borderId="0"/>
    <xf numFmtId="171" fontId="16" fillId="0" borderId="0" applyFont="0" applyFill="0" applyBorder="0">
      <alignment horizontal="left"/>
    </xf>
    <xf numFmtId="0" fontId="9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9" fillId="8" borderId="0" applyNumberFormat="0" applyBorder="0" applyAlignment="0" applyProtection="0"/>
    <xf numFmtId="0" fontId="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9" fillId="24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3" applyBorder="0" applyAlignment="0" applyProtection="0">
      <alignment horizontal="center"/>
    </xf>
    <xf numFmtId="0" fontId="19" fillId="25" borderId="4" applyNumberFormat="0" applyAlignment="0" applyProtection="0"/>
    <xf numFmtId="0" fontId="7" fillId="17" borderId="5" applyNumberFormat="0" applyAlignment="0" applyProtection="0"/>
    <xf numFmtId="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" fontId="20" fillId="0" borderId="0">
      <protection locked="0"/>
    </xf>
    <xf numFmtId="14" fontId="1" fillId="0" borderId="0"/>
    <xf numFmtId="174" fontId="3" fillId="26" borderId="3" applyNumberFormat="0" applyFon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165" fontId="1" fillId="0" borderId="0" applyFont="0" applyFill="0" applyBorder="0" applyAlignment="0" applyProtection="0"/>
    <xf numFmtId="175" fontId="20" fillId="0" borderId="0">
      <protection locked="0"/>
    </xf>
    <xf numFmtId="0" fontId="21" fillId="0" borderId="0"/>
    <xf numFmtId="0" fontId="11" fillId="30" borderId="0">
      <alignment vertical="center"/>
    </xf>
    <xf numFmtId="0" fontId="2" fillId="15" borderId="0" applyNumberFormat="0" applyBorder="0" applyAlignment="0" applyProtection="0"/>
    <xf numFmtId="0" fontId="15" fillId="0" borderId="0" applyNumberFormat="0" applyFill="0" applyBorder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180" fontId="25" fillId="0" borderId="9">
      <alignment vertical="center"/>
    </xf>
    <xf numFmtId="0" fontId="3" fillId="2" borderId="0" applyNumberFormat="0" applyFont="0" applyBorder="0" applyAlignment="0" applyProtection="0"/>
    <xf numFmtId="0" fontId="26" fillId="23" borderId="4" applyNumberFormat="0" applyAlignment="0" applyProtection="0"/>
    <xf numFmtId="176" fontId="1" fillId="0" borderId="1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1" fontId="27" fillId="0" borderId="0">
      <protection locked="0"/>
    </xf>
    <xf numFmtId="1" fontId="27" fillId="0" borderId="0">
      <protection locked="0"/>
    </xf>
    <xf numFmtId="0" fontId="5" fillId="0" borderId="11" applyNumberFormat="0" applyFill="0" applyAlignment="0" applyProtection="0"/>
    <xf numFmtId="0" fontId="1" fillId="0" borderId="0"/>
    <xf numFmtId="0" fontId="3" fillId="22" borderId="4" applyNumberFormat="0" applyFont="0" applyAlignment="0" applyProtection="0"/>
    <xf numFmtId="0" fontId="6" fillId="25" borderId="2" applyNumberFormat="0" applyAlignment="0" applyProtection="0"/>
    <xf numFmtId="14" fontId="3" fillId="0" borderId="12" applyNumberFormat="0" applyFill="0" applyAlignment="0" applyProtection="0">
      <alignment horizontal="right"/>
    </xf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8" fillId="1" borderId="0" applyFont="0" applyFill="0" applyBorder="0" applyAlignment="0"/>
    <xf numFmtId="10" fontId="28" fillId="0" borderId="0" applyFont="0" applyFill="0" applyBorder="0" applyAlignment="0"/>
    <xf numFmtId="0" fontId="29" fillId="0" borderId="0" applyNumberFormat="0" applyFill="0" applyBorder="0" applyAlignment="0" applyProtection="0"/>
    <xf numFmtId="4" fontId="30" fillId="31" borderId="2" applyNumberFormat="0" applyProtection="0">
      <alignment vertical="center"/>
    </xf>
    <xf numFmtId="4" fontId="31" fillId="31" borderId="2" applyNumberFormat="0" applyProtection="0">
      <alignment vertical="center"/>
    </xf>
    <xf numFmtId="4" fontId="30" fillId="31" borderId="2" applyNumberFormat="0" applyProtection="0">
      <alignment horizontal="left" vertical="center" indent="1"/>
    </xf>
    <xf numFmtId="4" fontId="30" fillId="31" borderId="2" applyNumberFormat="0" applyProtection="0">
      <alignment horizontal="left" vertical="center" indent="1"/>
    </xf>
    <xf numFmtId="0" fontId="1" fillId="32" borderId="2" applyNumberFormat="0" applyProtection="0">
      <alignment horizontal="left" vertical="center" indent="1"/>
    </xf>
    <xf numFmtId="4" fontId="30" fillId="33" borderId="2" applyNumberFormat="0" applyProtection="0">
      <alignment horizontal="right" vertical="center"/>
    </xf>
    <xf numFmtId="4" fontId="30" fillId="34" borderId="2" applyNumberFormat="0" applyProtection="0">
      <alignment horizontal="right" vertical="center"/>
    </xf>
    <xf numFmtId="4" fontId="30" fillId="35" borderId="2" applyNumberFormat="0" applyProtection="0">
      <alignment horizontal="right" vertical="center"/>
    </xf>
    <xf numFmtId="4" fontId="30" fillId="36" borderId="2" applyNumberFormat="0" applyProtection="0">
      <alignment horizontal="right" vertical="center"/>
    </xf>
    <xf numFmtId="4" fontId="30" fillId="37" borderId="2" applyNumberFormat="0" applyProtection="0">
      <alignment horizontal="right" vertical="center"/>
    </xf>
    <xf numFmtId="4" fontId="30" fillId="38" borderId="2" applyNumberFormat="0" applyProtection="0">
      <alignment horizontal="right" vertical="center"/>
    </xf>
    <xf numFmtId="4" fontId="30" fillId="39" borderId="2" applyNumberFormat="0" applyProtection="0">
      <alignment horizontal="right" vertical="center"/>
    </xf>
    <xf numFmtId="4" fontId="30" fillId="40" borderId="2" applyNumberFormat="0" applyProtection="0">
      <alignment horizontal="right" vertical="center"/>
    </xf>
    <xf numFmtId="4" fontId="30" fillId="41" borderId="2" applyNumberFormat="0" applyProtection="0">
      <alignment horizontal="right" vertical="center"/>
    </xf>
    <xf numFmtId="4" fontId="32" fillId="42" borderId="2" applyNumberFormat="0" applyProtection="0">
      <alignment horizontal="left" vertical="center" indent="1"/>
    </xf>
    <xf numFmtId="4" fontId="30" fillId="43" borderId="13" applyNumberFormat="0" applyProtection="0">
      <alignment horizontal="left" vertical="center" indent="1"/>
    </xf>
    <xf numFmtId="4" fontId="10" fillId="44" borderId="0" applyNumberFormat="0" applyProtection="0">
      <alignment horizontal="left" vertical="center" indent="1"/>
    </xf>
    <xf numFmtId="0" fontId="1" fillId="32" borderId="2" applyNumberFormat="0" applyProtection="0">
      <alignment horizontal="left" vertical="center" indent="1"/>
    </xf>
    <xf numFmtId="4" fontId="30" fillId="43" borderId="2" applyNumberFormat="0" applyProtection="0">
      <alignment horizontal="left" vertical="center" indent="1"/>
    </xf>
    <xf numFmtId="4" fontId="30" fillId="45" borderId="2" applyNumberFormat="0" applyProtection="0">
      <alignment horizontal="left" vertical="center" indent="1"/>
    </xf>
    <xf numFmtId="0" fontId="1" fillId="45" borderId="2" applyNumberFormat="0" applyProtection="0">
      <alignment horizontal="left" vertical="center" indent="1"/>
    </xf>
    <xf numFmtId="0" fontId="1" fillId="45" borderId="2" applyNumberFormat="0" applyProtection="0">
      <alignment horizontal="left" vertical="center" indent="1"/>
    </xf>
    <xf numFmtId="0" fontId="1" fillId="46" borderId="2" applyNumberFormat="0" applyProtection="0">
      <alignment horizontal="left" vertical="center" indent="1"/>
    </xf>
    <xf numFmtId="0" fontId="1" fillId="46" borderId="2" applyNumberFormat="0" applyProtection="0">
      <alignment horizontal="left" vertical="center" indent="1"/>
    </xf>
    <xf numFmtId="0" fontId="1" fillId="2" borderId="2" applyNumberFormat="0" applyProtection="0">
      <alignment horizontal="left" vertical="center" indent="1"/>
    </xf>
    <xf numFmtId="0" fontId="1" fillId="2" borderId="2" applyNumberFormat="0" applyProtection="0">
      <alignment horizontal="left" vertical="center" indent="1"/>
    </xf>
    <xf numFmtId="0" fontId="1" fillId="32" borderId="2" applyNumberFormat="0" applyProtection="0">
      <alignment horizontal="left" vertical="center" indent="1"/>
    </xf>
    <xf numFmtId="0" fontId="1" fillId="32" borderId="2" applyNumberFormat="0" applyProtection="0">
      <alignment horizontal="left" vertical="center" indent="1"/>
    </xf>
    <xf numFmtId="0" fontId="3" fillId="47" borderId="14" applyNumberFormat="0">
      <protection locked="0"/>
    </xf>
    <xf numFmtId="0" fontId="33" fillId="48" borderId="15" applyBorder="0"/>
    <xf numFmtId="4" fontId="30" fillId="3" borderId="2" applyNumberFormat="0" applyProtection="0">
      <alignment vertical="center"/>
    </xf>
    <xf numFmtId="4" fontId="31" fillId="3" borderId="2" applyNumberFormat="0" applyProtection="0">
      <alignment vertical="center"/>
    </xf>
    <xf numFmtId="4" fontId="30" fillId="3" borderId="2" applyNumberFormat="0" applyProtection="0">
      <alignment horizontal="left" vertical="center" indent="1"/>
    </xf>
    <xf numFmtId="4" fontId="30" fillId="3" borderId="2" applyNumberFormat="0" applyProtection="0">
      <alignment horizontal="left" vertical="center" indent="1"/>
    </xf>
    <xf numFmtId="4" fontId="30" fillId="43" borderId="2" applyNumberFormat="0" applyProtection="0">
      <alignment horizontal="right" vertical="center"/>
    </xf>
    <xf numFmtId="4" fontId="31" fillId="43" borderId="2" applyNumberFormat="0" applyProtection="0">
      <alignment horizontal="right" vertical="center"/>
    </xf>
    <xf numFmtId="0" fontId="1" fillId="32" borderId="2" applyNumberFormat="0" applyProtection="0">
      <alignment horizontal="left" vertical="center" indent="1"/>
    </xf>
    <xf numFmtId="0" fontId="1" fillId="32" borderId="2" applyNumberFormat="0" applyProtection="0">
      <alignment horizontal="left" vertical="center" indent="1"/>
    </xf>
    <xf numFmtId="0" fontId="34" fillId="0" borderId="0"/>
    <xf numFmtId="0" fontId="3" fillId="49" borderId="16"/>
    <xf numFmtId="4" fontId="35" fillId="43" borderId="2" applyNumberFormat="0" applyProtection="0">
      <alignment horizontal="right" vertical="center"/>
    </xf>
    <xf numFmtId="3" fontId="36" fillId="50" borderId="0" applyNumberFormat="0" applyFont="0" applyBorder="0"/>
    <xf numFmtId="174" fontId="3" fillId="4" borderId="3" applyNumberFormat="0" applyFont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4" fillId="0" borderId="0"/>
    <xf numFmtId="0" fontId="45" fillId="0" borderId="0"/>
    <xf numFmtId="1" fontId="20" fillId="0" borderId="17">
      <protection locked="0"/>
    </xf>
    <xf numFmtId="1" fontId="20" fillId="0" borderId="17">
      <protection locked="0"/>
    </xf>
    <xf numFmtId="1" fontId="20" fillId="0" borderId="17">
      <protection locked="0"/>
    </xf>
    <xf numFmtId="0" fontId="8" fillId="0" borderId="18" applyNumberFormat="0" applyFill="0" applyAlignment="0" applyProtection="0"/>
    <xf numFmtId="0" fontId="38" fillId="0" borderId="19"/>
    <xf numFmtId="0" fontId="39" fillId="0" borderId="3" applyBorder="0">
      <alignment horizontal="center"/>
      <protection locked="0"/>
    </xf>
    <xf numFmtId="177" fontId="40" fillId="0" borderId="0">
      <alignment horizontal="right"/>
    </xf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78" fontId="41" fillId="0" borderId="0"/>
    <xf numFmtId="179" fontId="20" fillId="0" borderId="0">
      <protection locked="0"/>
    </xf>
    <xf numFmtId="0" fontId="4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78" fillId="0" borderId="0" applyNumberFormat="0" applyFill="0" applyBorder="0" applyAlignment="0" applyProtection="0"/>
  </cellStyleXfs>
  <cellXfs count="176">
    <xf numFmtId="0" fontId="0" fillId="0" borderId="0" xfId="0"/>
    <xf numFmtId="0" fontId="44" fillId="0" borderId="0" xfId="0" applyFont="1"/>
    <xf numFmtId="166" fontId="0" fillId="0" borderId="0" xfId="0" applyNumberFormat="1"/>
    <xf numFmtId="167" fontId="0" fillId="0" borderId="0" xfId="0" applyNumberFormat="1"/>
    <xf numFmtId="0" fontId="48" fillId="0" borderId="0" xfId="0" applyFont="1"/>
    <xf numFmtId="0" fontId="44" fillId="5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0" fillId="0" borderId="0" xfId="0" applyFont="1"/>
    <xf numFmtId="0" fontId="48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4" fillId="52" borderId="0" xfId="0" applyFont="1" applyFill="1" applyAlignment="1">
      <alignment horizontal="center"/>
    </xf>
    <xf numFmtId="0" fontId="0" fillId="54" borderId="0" xfId="0" applyFill="1"/>
    <xf numFmtId="0" fontId="0" fillId="56" borderId="0" xfId="0" applyFill="1"/>
    <xf numFmtId="0" fontId="44" fillId="0" borderId="0" xfId="0" applyFont="1" applyAlignment="1">
      <alignment horizontal="left"/>
    </xf>
    <xf numFmtId="0" fontId="0" fillId="0" borderId="0" xfId="0" applyAlignment="1">
      <alignment horizontal="left"/>
    </xf>
    <xf numFmtId="0" fontId="51" fillId="0" borderId="0" xfId="0" applyFont="1"/>
    <xf numFmtId="0" fontId="0" fillId="57" borderId="0" xfId="0" applyFill="1"/>
    <xf numFmtId="0" fontId="44" fillId="56" borderId="0" xfId="0" applyFont="1" applyFill="1" applyAlignment="1">
      <alignment horizontal="right"/>
    </xf>
    <xf numFmtId="0" fontId="44" fillId="57" borderId="0" xfId="0" applyFont="1" applyFill="1" applyAlignment="1">
      <alignment horizontal="right" wrapText="1"/>
    </xf>
    <xf numFmtId="3" fontId="44" fillId="0" borderId="0" xfId="0" applyNumberFormat="1" applyFont="1"/>
    <xf numFmtId="0" fontId="44" fillId="0" borderId="0" xfId="0" applyFont="1" applyAlignment="1">
      <alignment horizontal="right" vertical="top" wrapText="1"/>
    </xf>
    <xf numFmtId="0" fontId="44" fillId="0" borderId="0" xfId="0" applyFont="1" applyAlignment="1">
      <alignment horizontal="right"/>
    </xf>
    <xf numFmtId="3" fontId="51" fillId="0" borderId="0" xfId="0" applyNumberFormat="1" applyFont="1"/>
    <xf numFmtId="10" fontId="51" fillId="0" borderId="0" xfId="83" applyNumberFormat="1" applyFont="1"/>
    <xf numFmtId="0" fontId="55" fillId="0" borderId="0" xfId="0" applyFont="1"/>
    <xf numFmtId="3" fontId="0" fillId="53" borderId="20" xfId="0" applyNumberFormat="1" applyFill="1" applyBorder="1" applyAlignment="1" applyProtection="1">
      <alignment horizontal="center"/>
      <protection locked="0"/>
    </xf>
    <xf numFmtId="3" fontId="43" fillId="53" borderId="20" xfId="134" applyNumberFormat="1" applyFont="1" applyFill="1" applyBorder="1" applyAlignment="1" applyProtection="1">
      <alignment horizontal="center"/>
      <protection locked="0"/>
    </xf>
    <xf numFmtId="0" fontId="56" fillId="0" borderId="0" xfId="0" applyFont="1"/>
    <xf numFmtId="4" fontId="0" fillId="0" borderId="0" xfId="0" applyNumberFormat="1" applyAlignment="1">
      <alignment horizontal="center"/>
    </xf>
    <xf numFmtId="4" fontId="44" fillId="0" borderId="0" xfId="0" applyNumberFormat="1" applyFont="1"/>
    <xf numFmtId="4" fontId="0" fillId="0" borderId="0" xfId="0" applyNumberFormat="1"/>
    <xf numFmtId="0" fontId="52" fillId="0" borderId="0" xfId="0" applyFont="1"/>
    <xf numFmtId="3" fontId="0" fillId="0" borderId="20" xfId="0" applyNumberFormat="1" applyBorder="1"/>
    <xf numFmtId="3" fontId="0" fillId="57" borderId="20" xfId="0" applyNumberFormat="1" applyFill="1" applyBorder="1"/>
    <xf numFmtId="3" fontId="0" fillId="56" borderId="20" xfId="0" applyNumberFormat="1" applyFill="1" applyBorder="1"/>
    <xf numFmtId="3" fontId="0" fillId="54" borderId="20" xfId="0" applyNumberFormat="1" applyFill="1" applyBorder="1"/>
    <xf numFmtId="9" fontId="44" fillId="52" borderId="0" xfId="0" applyNumberFormat="1" applyFont="1" applyFill="1" applyAlignment="1">
      <alignment horizontal="center"/>
    </xf>
    <xf numFmtId="181" fontId="0" fillId="0" borderId="0" xfId="0" applyNumberFormat="1"/>
    <xf numFmtId="2" fontId="0" fillId="0" borderId="0" xfId="0" applyNumberFormat="1"/>
    <xf numFmtId="3" fontId="0" fillId="0" borderId="0" xfId="0" applyNumberFormat="1"/>
    <xf numFmtId="9" fontId="44" fillId="52" borderId="0" xfId="83" applyFont="1" applyFill="1" applyBorder="1" applyAlignment="1">
      <alignment horizontal="center"/>
    </xf>
    <xf numFmtId="0" fontId="57" fillId="0" borderId="0" xfId="0" applyFont="1"/>
    <xf numFmtId="4" fontId="0" fillId="53" borderId="20" xfId="0" applyNumberFormat="1" applyFill="1" applyBorder="1" applyAlignment="1" applyProtection="1">
      <alignment horizontal="center" vertical="center"/>
      <protection locked="0"/>
    </xf>
    <xf numFmtId="0" fontId="0" fillId="60" borderId="0" xfId="0" applyFill="1"/>
    <xf numFmtId="9" fontId="0" fillId="53" borderId="0" xfId="0" applyNumberFormat="1" applyFill="1" applyAlignment="1" applyProtection="1">
      <alignment horizontal="center" vertical="center"/>
      <protection locked="0"/>
    </xf>
    <xf numFmtId="0" fontId="63" fillId="0" borderId="0" xfId="0" applyFont="1"/>
    <xf numFmtId="0" fontId="64" fillId="0" borderId="0" xfId="0" applyFont="1"/>
    <xf numFmtId="3" fontId="0" fillId="0" borderId="0" xfId="0" applyNumberFormat="1" applyAlignment="1">
      <alignment horizontal="right" indent="2"/>
    </xf>
    <xf numFmtId="0" fontId="63" fillId="0" borderId="0" xfId="0" applyFont="1" applyAlignment="1">
      <alignment horizontal="center"/>
    </xf>
    <xf numFmtId="0" fontId="59" fillId="61" borderId="0" xfId="0" applyFont="1" applyFill="1"/>
    <xf numFmtId="0" fontId="0" fillId="61" borderId="0" xfId="0" applyFill="1"/>
    <xf numFmtId="0" fontId="67" fillId="61" borderId="0" xfId="0" applyFont="1" applyFill="1"/>
    <xf numFmtId="9" fontId="0" fillId="54" borderId="0" xfId="0" applyNumberFormat="1" applyFill="1"/>
    <xf numFmtId="3" fontId="44" fillId="52" borderId="0" xfId="0" applyNumberFormat="1" applyFont="1" applyFill="1" applyAlignment="1">
      <alignment horizontal="center"/>
    </xf>
    <xf numFmtId="4" fontId="44" fillId="52" borderId="0" xfId="0" applyNumberFormat="1" applyFont="1" applyFill="1" applyAlignment="1">
      <alignment horizontal="center"/>
    </xf>
    <xf numFmtId="4" fontId="44" fillId="0" borderId="0" xfId="0" applyNumberFormat="1" applyFont="1" applyAlignment="1">
      <alignment horizontal="center"/>
    </xf>
    <xf numFmtId="3" fontId="44" fillId="0" borderId="0" xfId="0" applyNumberFormat="1" applyFont="1" applyAlignment="1">
      <alignment horizontal="center"/>
    </xf>
    <xf numFmtId="0" fontId="44" fillId="52" borderId="0" xfId="0" applyFont="1" applyFill="1" applyAlignment="1">
      <alignment horizontal="right"/>
    </xf>
    <xf numFmtId="0" fontId="0" fillId="52" borderId="0" xfId="0" applyFill="1" applyAlignment="1">
      <alignment horizontal="right"/>
    </xf>
    <xf numFmtId="0" fontId="48" fillId="57" borderId="0" xfId="0" applyFont="1" applyFill="1"/>
    <xf numFmtId="0" fontId="48" fillId="56" borderId="0" xfId="0" applyFont="1" applyFill="1"/>
    <xf numFmtId="0" fontId="49" fillId="56" borderId="0" xfId="0" applyFont="1" applyFill="1"/>
    <xf numFmtId="0" fontId="49" fillId="0" borderId="0" xfId="0" applyFont="1"/>
    <xf numFmtId="0" fontId="48" fillId="55" borderId="0" xfId="0" applyFont="1" applyFill="1"/>
    <xf numFmtId="3" fontId="68" fillId="59" borderId="0" xfId="0" applyNumberFormat="1" applyFont="1" applyFill="1" applyAlignment="1">
      <alignment horizontal="right"/>
    </xf>
    <xf numFmtId="0" fontId="54" fillId="0" borderId="0" xfId="0" applyFont="1"/>
    <xf numFmtId="0" fontId="44" fillId="53" borderId="0" xfId="0" applyFont="1" applyFill="1"/>
    <xf numFmtId="0" fontId="59" fillId="59" borderId="0" xfId="0" applyFont="1" applyFill="1"/>
    <xf numFmtId="0" fontId="47" fillId="59" borderId="0" xfId="0" applyFont="1" applyFill="1"/>
    <xf numFmtId="0" fontId="47" fillId="0" borderId="0" xfId="0" applyFont="1"/>
    <xf numFmtId="0" fontId="62" fillId="0" borderId="0" xfId="0" applyFont="1"/>
    <xf numFmtId="0" fontId="53" fillId="59" borderId="0" xfId="0" applyFont="1" applyFill="1"/>
    <xf numFmtId="0" fontId="53" fillId="0" borderId="0" xfId="0" applyFont="1"/>
    <xf numFmtId="0" fontId="61" fillId="0" borderId="0" xfId="0" applyFont="1"/>
    <xf numFmtId="0" fontId="44" fillId="0" borderId="0" xfId="0" applyFont="1" applyAlignment="1">
      <alignment horizontal="right" vertical="center" indent="1"/>
    </xf>
    <xf numFmtId="0" fontId="5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8" fillId="0" borderId="0" xfId="0" applyFont="1"/>
    <xf numFmtId="0" fontId="0" fillId="0" borderId="0" xfId="0" applyAlignment="1">
      <alignment vertical="center"/>
    </xf>
    <xf numFmtId="168" fontId="0" fillId="0" borderId="0" xfId="0" applyNumberFormat="1"/>
    <xf numFmtId="168" fontId="0" fillId="0" borderId="0" xfId="0" applyNumberFormat="1" applyAlignment="1">
      <alignment horizontal="right"/>
    </xf>
    <xf numFmtId="0" fontId="59" fillId="0" borderId="0" xfId="0" applyFont="1"/>
    <xf numFmtId="0" fontId="0" fillId="0" borderId="0" xfId="0" applyAlignment="1">
      <alignment horizontal="left" indent="1"/>
    </xf>
    <xf numFmtId="0" fontId="0" fillId="58" borderId="20" xfId="0" applyFill="1" applyBorder="1" applyAlignment="1">
      <alignment horizontal="center"/>
    </xf>
    <xf numFmtId="0" fontId="0" fillId="59" borderId="0" xfId="0" applyFill="1"/>
    <xf numFmtId="0" fontId="0" fillId="53" borderId="20" xfId="0" applyFill="1" applyBorder="1" applyAlignment="1" applyProtection="1">
      <alignment horizontal="center" vertical="center"/>
      <protection locked="0"/>
    </xf>
    <xf numFmtId="168" fontId="0" fillId="53" borderId="20" xfId="0" applyNumberFormat="1" applyFill="1" applyBorder="1" applyAlignment="1" applyProtection="1">
      <alignment horizontal="center" vertical="center"/>
      <protection locked="0"/>
    </xf>
    <xf numFmtId="0" fontId="66" fillId="0" borderId="0" xfId="0" applyFont="1" applyAlignment="1">
      <alignment vertical="top" wrapText="1"/>
    </xf>
    <xf numFmtId="0" fontId="66" fillId="0" borderId="0" xfId="0" applyFont="1"/>
    <xf numFmtId="0" fontId="69" fillId="51" borderId="0" xfId="0" applyFont="1" applyFill="1"/>
    <xf numFmtId="0" fontId="0" fillId="0" borderId="0" xfId="0" applyAlignment="1">
      <alignment horizontal="right" vertical="center"/>
    </xf>
    <xf numFmtId="0" fontId="48" fillId="62" borderId="0" xfId="0" applyFont="1" applyFill="1"/>
    <xf numFmtId="0" fontId="0" fillId="62" borderId="0" xfId="0" applyFill="1"/>
    <xf numFmtId="0" fontId="44" fillId="62" borderId="0" xfId="0" applyFont="1" applyFill="1" applyAlignment="1">
      <alignment horizontal="right" wrapText="1"/>
    </xf>
    <xf numFmtId="3" fontId="0" fillId="62" borderId="20" xfId="0" applyNumberFormat="1" applyFill="1" applyBorder="1"/>
    <xf numFmtId="0" fontId="46" fillId="0" borderId="0" xfId="0" applyFont="1"/>
    <xf numFmtId="0" fontId="59" fillId="51" borderId="0" xfId="0" applyFont="1" applyFill="1"/>
    <xf numFmtId="0" fontId="71" fillId="0" borderId="0" xfId="0" applyFont="1"/>
    <xf numFmtId="0" fontId="60" fillId="0" borderId="0" xfId="0" applyFont="1"/>
    <xf numFmtId="0" fontId="72" fillId="0" borderId="0" xfId="0" applyFont="1"/>
    <xf numFmtId="0" fontId="44" fillId="52" borderId="0" xfId="0" applyFont="1" applyFill="1" applyAlignment="1">
      <alignment horizontal="left"/>
    </xf>
    <xf numFmtId="0" fontId="65" fillId="54" borderId="0" xfId="0" applyFont="1" applyFill="1" applyAlignment="1">
      <alignment horizontal="center" vertical="center" wrapText="1"/>
    </xf>
    <xf numFmtId="182" fontId="0" fillId="54" borderId="0" xfId="0" applyNumberFormat="1" applyFill="1"/>
    <xf numFmtId="0" fontId="46" fillId="0" borderId="0" xfId="0" applyFont="1" applyAlignment="1">
      <alignment horizontal="left"/>
    </xf>
    <xf numFmtId="0" fontId="0" fillId="58" borderId="0" xfId="0" applyFill="1"/>
    <xf numFmtId="0" fontId="48" fillId="54" borderId="0" xfId="0" applyFont="1" applyFill="1"/>
    <xf numFmtId="0" fontId="65" fillId="0" borderId="0" xfId="0" applyFont="1" applyAlignment="1">
      <alignment horizontal="center" vertical="center" wrapText="1"/>
    </xf>
    <xf numFmtId="0" fontId="73" fillId="0" borderId="0" xfId="0" applyFont="1" applyAlignment="1">
      <alignment horizontal="right" vertical="center" wrapText="1"/>
    </xf>
    <xf numFmtId="0" fontId="73" fillId="57" borderId="0" xfId="0" applyFont="1" applyFill="1" applyAlignment="1">
      <alignment horizontal="right" vertical="center" wrapText="1"/>
    </xf>
    <xf numFmtId="0" fontId="73" fillId="0" borderId="0" xfId="0" applyFont="1" applyAlignment="1">
      <alignment vertical="center"/>
    </xf>
    <xf numFmtId="3" fontId="68" fillId="59" borderId="0" xfId="0" applyNumberFormat="1" applyFont="1" applyFill="1" applyAlignment="1">
      <alignment horizontal="left"/>
    </xf>
    <xf numFmtId="164" fontId="4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74" fillId="51" borderId="0" xfId="0" applyFont="1" applyFill="1"/>
    <xf numFmtId="4" fontId="44" fillId="52" borderId="0" xfId="83" applyNumberFormat="1" applyFont="1" applyFill="1" applyBorder="1" applyAlignment="1">
      <alignment horizontal="center"/>
    </xf>
    <xf numFmtId="3" fontId="0" fillId="58" borderId="20" xfId="0" applyNumberFormat="1" applyFill="1" applyBorder="1"/>
    <xf numFmtId="0" fontId="73" fillId="52" borderId="0" xfId="0" applyFont="1" applyFill="1" applyAlignment="1">
      <alignment horizontal="right" vertical="center" wrapText="1"/>
    </xf>
    <xf numFmtId="49" fontId="44" fillId="54" borderId="0" xfId="0" applyNumberFormat="1" applyFont="1" applyFill="1" applyAlignment="1">
      <alignment horizontal="right" wrapText="1"/>
    </xf>
    <xf numFmtId="0" fontId="73" fillId="52" borderId="0" xfId="0" applyFont="1" applyFill="1" applyAlignment="1">
      <alignment horizontal="right" vertical="center"/>
    </xf>
    <xf numFmtId="0" fontId="73" fillId="0" borderId="0" xfId="0" applyFont="1" applyAlignment="1">
      <alignment horizontal="right" vertical="center"/>
    </xf>
    <xf numFmtId="0" fontId="73" fillId="56" borderId="0" xfId="0" applyFont="1" applyFill="1" applyAlignment="1">
      <alignment horizontal="right" vertical="center"/>
    </xf>
    <xf numFmtId="0" fontId="73" fillId="62" borderId="0" xfId="0" applyFont="1" applyFill="1" applyAlignment="1">
      <alignment horizontal="right" vertical="center" wrapText="1"/>
    </xf>
    <xf numFmtId="168" fontId="73" fillId="54" borderId="0" xfId="0" applyNumberFormat="1" applyFont="1" applyFill="1" applyAlignment="1">
      <alignment horizontal="right" vertical="center"/>
    </xf>
    <xf numFmtId="3" fontId="75" fillId="62" borderId="0" xfId="0" applyNumberFormat="1" applyFont="1" applyFill="1" applyAlignment="1">
      <alignment horizontal="right"/>
    </xf>
    <xf numFmtId="168" fontId="75" fillId="62" borderId="0" xfId="83" applyNumberFormat="1" applyFont="1" applyFill="1" applyAlignment="1">
      <alignment horizontal="right"/>
    </xf>
    <xf numFmtId="0" fontId="62" fillId="62" borderId="0" xfId="0" applyFont="1" applyFill="1"/>
    <xf numFmtId="183" fontId="13" fillId="0" borderId="0" xfId="0" applyNumberFormat="1" applyFont="1" applyAlignment="1">
      <alignment vertical="center"/>
    </xf>
    <xf numFmtId="9" fontId="0" fillId="0" borderId="0" xfId="0" applyNumberFormat="1"/>
    <xf numFmtId="0" fontId="1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84" fontId="1" fillId="0" borderId="0" xfId="0" applyNumberFormat="1" applyFont="1" applyAlignment="1">
      <alignment horizontal="left"/>
    </xf>
    <xf numFmtId="0" fontId="76" fillId="0" borderId="0" xfId="0" applyFont="1" applyAlignment="1">
      <alignment horizontal="right"/>
    </xf>
    <xf numFmtId="0" fontId="76" fillId="0" borderId="0" xfId="0" applyFont="1"/>
    <xf numFmtId="185" fontId="0" fillId="0" borderId="0" xfId="0" applyNumberFormat="1" applyAlignment="1">
      <alignment horizontal="left"/>
    </xf>
    <xf numFmtId="0" fontId="0" fillId="58" borderId="0" xfId="0" applyFill="1" applyAlignment="1">
      <alignment horizontal="right"/>
    </xf>
    <xf numFmtId="0" fontId="73" fillId="58" borderId="0" xfId="0" applyFont="1" applyFill="1" applyAlignment="1">
      <alignment horizontal="right"/>
    </xf>
    <xf numFmtId="1" fontId="0" fillId="58" borderId="20" xfId="0" applyNumberFormat="1" applyFill="1" applyBorder="1"/>
    <xf numFmtId="10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1" fontId="44" fillId="0" borderId="0" xfId="0" applyNumberFormat="1" applyFont="1"/>
    <xf numFmtId="10" fontId="0" fillId="0" borderId="0" xfId="83" applyNumberFormat="1" applyFont="1" applyFill="1"/>
    <xf numFmtId="0" fontId="66" fillId="0" borderId="0" xfId="0" applyFont="1" applyAlignment="1">
      <alignment horizontal="left" vertical="center" wrapText="1"/>
    </xf>
    <xf numFmtId="0" fontId="66" fillId="0" borderId="0" xfId="0" applyFont="1" applyAlignment="1">
      <alignment horizontal="left" vertical="top" wrapText="1"/>
    </xf>
    <xf numFmtId="1" fontId="0" fillId="53" borderId="20" xfId="83" applyNumberFormat="1" applyFont="1" applyFill="1" applyBorder="1" applyAlignment="1" applyProtection="1">
      <alignment horizontal="center" vertical="center"/>
      <protection locked="0"/>
    </xf>
    <xf numFmtId="9" fontId="0" fillId="0" borderId="0" xfId="83" applyFont="1" applyFill="1" applyBorder="1" applyAlignment="1">
      <alignment horizontal="right" indent="2"/>
    </xf>
    <xf numFmtId="4" fontId="0" fillId="0" borderId="0" xfId="0" applyNumberFormat="1" applyAlignment="1">
      <alignment horizontal="right" indent="2"/>
    </xf>
    <xf numFmtId="0" fontId="73" fillId="52" borderId="0" xfId="0" applyFont="1" applyFill="1" applyAlignment="1">
      <alignment horizontal="left" vertical="center" wrapText="1"/>
    </xf>
    <xf numFmtId="0" fontId="44" fillId="52" borderId="0" xfId="0" applyFont="1" applyFill="1" applyAlignment="1">
      <alignment horizontal="left" wrapText="1"/>
    </xf>
    <xf numFmtId="2" fontId="62" fillId="0" borderId="0" xfId="0" applyNumberFormat="1" applyFont="1" applyAlignment="1">
      <alignment horizontal="center"/>
    </xf>
    <xf numFmtId="0" fontId="62" fillId="58" borderId="0" xfId="0" applyFont="1" applyFill="1" applyAlignment="1">
      <alignment vertical="center"/>
    </xf>
    <xf numFmtId="0" fontId="50" fillId="58" borderId="0" xfId="0" applyFont="1" applyFill="1" applyAlignment="1">
      <alignment vertical="center"/>
    </xf>
    <xf numFmtId="0" fontId="0" fillId="58" borderId="0" xfId="0" applyFill="1" applyAlignment="1">
      <alignment vertical="center"/>
    </xf>
    <xf numFmtId="0" fontId="46" fillId="0" borderId="0" xfId="0" applyFont="1" applyAlignment="1">
      <alignment horizontal="center"/>
    </xf>
    <xf numFmtId="3" fontId="0" fillId="58" borderId="20" xfId="0" applyNumberFormat="1" applyFill="1" applyBorder="1" applyAlignment="1">
      <alignment horizontal="center"/>
    </xf>
    <xf numFmtId="0" fontId="78" fillId="0" borderId="0" xfId="150"/>
    <xf numFmtId="44" fontId="0" fillId="0" borderId="20" xfId="149" applyFont="1" applyFill="1" applyBorder="1" applyAlignment="1" applyProtection="1">
      <alignment horizontal="center" vertical="center"/>
      <protection locked="0"/>
    </xf>
    <xf numFmtId="168" fontId="0" fillId="0" borderId="20" xfId="0" applyNumberFormat="1" applyBorder="1" applyAlignment="1" applyProtection="1">
      <alignment horizontal="center" vertical="center"/>
      <protection locked="0"/>
    </xf>
    <xf numFmtId="0" fontId="53" fillId="0" borderId="0" xfId="0" applyFont="1" applyAlignment="1">
      <alignment horizontal="right" vertical="center"/>
    </xf>
    <xf numFmtId="9" fontId="0" fillId="53" borderId="20" xfId="83" applyFont="1" applyFill="1" applyBorder="1" applyAlignment="1" applyProtection="1">
      <alignment horizontal="center" vertical="center"/>
      <protection locked="0"/>
    </xf>
    <xf numFmtId="0" fontId="62" fillId="0" borderId="0" xfId="0" applyFont="1" applyAlignment="1">
      <alignment horizontal="center" vertical="center"/>
    </xf>
    <xf numFmtId="0" fontId="48" fillId="53" borderId="0" xfId="0" applyFont="1" applyFill="1" applyAlignment="1" applyProtection="1">
      <alignment horizontal="center"/>
      <protection locked="0"/>
    </xf>
    <xf numFmtId="0" fontId="66" fillId="0" borderId="0" xfId="0" applyFont="1" applyAlignment="1">
      <alignment horizontal="left" vertical="top" wrapText="1"/>
    </xf>
    <xf numFmtId="0" fontId="66" fillId="0" borderId="0" xfId="0" applyFont="1" applyAlignment="1">
      <alignment horizontal="left" vertical="center" wrapText="1"/>
    </xf>
    <xf numFmtId="0" fontId="79" fillId="0" borderId="0" xfId="0" applyFont="1" applyAlignment="1">
      <alignment horizontal="left" vertical="center" wrapText="1"/>
    </xf>
    <xf numFmtId="0" fontId="80" fillId="0" borderId="0" xfId="0" applyFont="1"/>
    <xf numFmtId="0" fontId="0" fillId="0" borderId="0" xfId="0" applyAlignment="1">
      <alignment horizontal="center"/>
    </xf>
    <xf numFmtId="0" fontId="81" fillId="0" borderId="0" xfId="0" applyFont="1"/>
    <xf numFmtId="0" fontId="81" fillId="0" borderId="0" xfId="0" applyFont="1" applyAlignment="1">
      <alignment horizontal="left"/>
    </xf>
    <xf numFmtId="168" fontId="0" fillId="63" borderId="20" xfId="83" applyNumberFormat="1" applyFont="1" applyFill="1" applyBorder="1" applyAlignment="1" applyProtection="1">
      <alignment horizontal="center" vertical="center"/>
      <protection locked="0"/>
    </xf>
    <xf numFmtId="0" fontId="49" fillId="53" borderId="0" xfId="0" applyFont="1" applyFill="1" applyAlignment="1" applyProtection="1">
      <alignment horizontal="left"/>
      <protection locked="0"/>
    </xf>
    <xf numFmtId="0" fontId="49" fillId="0" borderId="0" xfId="0" applyFont="1" applyAlignment="1" applyProtection="1">
      <alignment horizontal="right"/>
      <protection locked="0"/>
    </xf>
    <xf numFmtId="0" fontId="82" fillId="0" borderId="0" xfId="0" applyFont="1"/>
    <xf numFmtId="0" fontId="70" fillId="0" borderId="0" xfId="0" applyFont="1" applyAlignment="1">
      <alignment horizontal="center"/>
    </xf>
  </cellXfs>
  <cellStyles count="151">
    <cellStyle name="_Column1" xfId="1" xr:uid="{00000000-0005-0000-0000-000000000000}"/>
    <cellStyle name="_Column2" xfId="2" xr:uid="{00000000-0005-0000-0000-000001000000}"/>
    <cellStyle name="_Column3" xfId="3" xr:uid="{00000000-0005-0000-0000-000002000000}"/>
    <cellStyle name="_Column4" xfId="4" xr:uid="{00000000-0005-0000-0000-000003000000}"/>
    <cellStyle name="_Column5" xfId="5" xr:uid="{00000000-0005-0000-0000-000004000000}"/>
    <cellStyle name="_Column6" xfId="6" xr:uid="{00000000-0005-0000-0000-000005000000}"/>
    <cellStyle name="_Column7" xfId="7" xr:uid="{00000000-0005-0000-0000-000006000000}"/>
    <cellStyle name="_Data" xfId="8" xr:uid="{00000000-0005-0000-0000-000007000000}"/>
    <cellStyle name="_Data_Ertragsbewertung_Lübbecke_120803" xfId="9" xr:uid="{00000000-0005-0000-0000-000008000000}"/>
    <cellStyle name="_Data_integrierte_GuV_final_09092003" xfId="10" xr:uid="{00000000-0005-0000-0000-000009000000}"/>
    <cellStyle name="_Header" xfId="11" xr:uid="{00000000-0005-0000-0000-00000A000000}"/>
    <cellStyle name="_Row1" xfId="12" xr:uid="{00000000-0005-0000-0000-00000B000000}"/>
    <cellStyle name="_Row2" xfId="13" xr:uid="{00000000-0005-0000-0000-00000C000000}"/>
    <cellStyle name="_Row3" xfId="14" xr:uid="{00000000-0005-0000-0000-00000D000000}"/>
    <cellStyle name="_Row4" xfId="15" xr:uid="{00000000-0005-0000-0000-00000E000000}"/>
    <cellStyle name="_Row5" xfId="16" xr:uid="{00000000-0005-0000-0000-00000F000000}"/>
    <cellStyle name="_Row6" xfId="17" xr:uid="{00000000-0005-0000-0000-000010000000}"/>
    <cellStyle name="_Row7" xfId="18" xr:uid="{00000000-0005-0000-0000-000011000000}"/>
    <cellStyle name="=C:\WINNT35\SYSTEM32\COMMAND.COM" xfId="19" xr:uid="{00000000-0005-0000-0000-000012000000}"/>
    <cellStyle name="1." xfId="20" xr:uid="{00000000-0005-0000-0000-000013000000}"/>
    <cellStyle name="Accent1" xfId="21" xr:uid="{00000000-0005-0000-0000-000014000000}"/>
    <cellStyle name="Accent1 - 20%" xfId="22" xr:uid="{00000000-0005-0000-0000-000015000000}"/>
    <cellStyle name="Accent1 - 40%" xfId="23" xr:uid="{00000000-0005-0000-0000-000016000000}"/>
    <cellStyle name="Accent1 - 60%" xfId="24" xr:uid="{00000000-0005-0000-0000-000017000000}"/>
    <cellStyle name="Accent2" xfId="25" xr:uid="{00000000-0005-0000-0000-000018000000}"/>
    <cellStyle name="Accent2 - 20%" xfId="26" xr:uid="{00000000-0005-0000-0000-000019000000}"/>
    <cellStyle name="Accent2 - 40%" xfId="27" xr:uid="{00000000-0005-0000-0000-00001A000000}"/>
    <cellStyle name="Accent2 - 60%" xfId="28" xr:uid="{00000000-0005-0000-0000-00001B000000}"/>
    <cellStyle name="Accent3" xfId="29" xr:uid="{00000000-0005-0000-0000-00001C000000}"/>
    <cellStyle name="Accent3 - 20%" xfId="30" xr:uid="{00000000-0005-0000-0000-00001D000000}"/>
    <cellStyle name="Accent3 - 40%" xfId="31" xr:uid="{00000000-0005-0000-0000-00001E000000}"/>
    <cellStyle name="Accent3 - 60%" xfId="32" xr:uid="{00000000-0005-0000-0000-00001F000000}"/>
    <cellStyle name="Accent4" xfId="33" xr:uid="{00000000-0005-0000-0000-000020000000}"/>
    <cellStyle name="Accent4 - 20%" xfId="34" xr:uid="{00000000-0005-0000-0000-000021000000}"/>
    <cellStyle name="Accent4 - 40%" xfId="35" xr:uid="{00000000-0005-0000-0000-000022000000}"/>
    <cellStyle name="Accent4 - 60%" xfId="36" xr:uid="{00000000-0005-0000-0000-000023000000}"/>
    <cellStyle name="Accent5" xfId="37" xr:uid="{00000000-0005-0000-0000-000024000000}"/>
    <cellStyle name="Accent5 - 20%" xfId="38" xr:uid="{00000000-0005-0000-0000-000025000000}"/>
    <cellStyle name="Accent5 - 40%" xfId="39" xr:uid="{00000000-0005-0000-0000-000026000000}"/>
    <cellStyle name="Accent5 - 60%" xfId="40" xr:uid="{00000000-0005-0000-0000-000027000000}"/>
    <cellStyle name="Accent6" xfId="41" xr:uid="{00000000-0005-0000-0000-000028000000}"/>
    <cellStyle name="Accent6 - 20%" xfId="42" xr:uid="{00000000-0005-0000-0000-000029000000}"/>
    <cellStyle name="Accent6 - 40%" xfId="43" xr:uid="{00000000-0005-0000-0000-00002A000000}"/>
    <cellStyle name="Accent6 - 60%" xfId="44" xr:uid="{00000000-0005-0000-0000-00002B000000}"/>
    <cellStyle name="Bad" xfId="45" xr:uid="{00000000-0005-0000-0000-00002C000000}"/>
    <cellStyle name="BPA" xfId="46" xr:uid="{00000000-0005-0000-0000-00002D000000}"/>
    <cellStyle name="Calculation" xfId="47" xr:uid="{00000000-0005-0000-0000-00002E000000}"/>
    <cellStyle name="Check Cell" xfId="48" xr:uid="{00000000-0005-0000-0000-00002F000000}"/>
    <cellStyle name="Comma [0]" xfId="49" xr:uid="{00000000-0005-0000-0000-000030000000}"/>
    <cellStyle name="Comma_060627_Economic Model_Annahmen_rev.8_SB layout" xfId="50" xr:uid="{00000000-0005-0000-0000-000031000000}"/>
    <cellStyle name="Currency [0]" xfId="51" xr:uid="{00000000-0005-0000-0000-000032000000}"/>
    <cellStyle name="Currency_beteiligungen" xfId="52" xr:uid="{00000000-0005-0000-0000-000033000000}"/>
    <cellStyle name="Datum" xfId="53" xr:uid="{00000000-0005-0000-0000-000034000000}"/>
    <cellStyle name="Datum [0]" xfId="54" xr:uid="{00000000-0005-0000-0000-000035000000}"/>
    <cellStyle name="Eijngabe" xfId="55" xr:uid="{00000000-0005-0000-0000-000036000000}"/>
    <cellStyle name="Emphasis 1" xfId="56" xr:uid="{00000000-0005-0000-0000-000037000000}"/>
    <cellStyle name="Emphasis 2" xfId="57" xr:uid="{00000000-0005-0000-0000-000038000000}"/>
    <cellStyle name="Emphasis 3" xfId="58" xr:uid="{00000000-0005-0000-0000-000039000000}"/>
    <cellStyle name="Euro" xfId="59" xr:uid="{00000000-0005-0000-0000-00003A000000}"/>
    <cellStyle name="Euro 2" xfId="148" xr:uid="{00000000-0005-0000-0000-00003B000000}"/>
    <cellStyle name="Euro 3" xfId="147" xr:uid="{00000000-0005-0000-0000-00003C000000}"/>
    <cellStyle name="Fest" xfId="60" xr:uid="{00000000-0005-0000-0000-00003D000000}"/>
    <cellStyle name="Fest - Formatvorlage2" xfId="61" xr:uid="{00000000-0005-0000-0000-00003E000000}"/>
    <cellStyle name="Gelb" xfId="62" xr:uid="{00000000-0005-0000-0000-00003F000000}"/>
    <cellStyle name="Good" xfId="63" xr:uid="{00000000-0005-0000-0000-000040000000}"/>
    <cellStyle name="Gruppe" xfId="64" xr:uid="{00000000-0005-0000-0000-000041000000}"/>
    <cellStyle name="Heading 1" xfId="65" xr:uid="{00000000-0005-0000-0000-000042000000}"/>
    <cellStyle name="Heading 2" xfId="66" xr:uid="{00000000-0005-0000-0000-000043000000}"/>
    <cellStyle name="Heading 3" xfId="67" xr:uid="{00000000-0005-0000-0000-000044000000}"/>
    <cellStyle name="Heading 4" xfId="68" xr:uid="{00000000-0005-0000-0000-000045000000}"/>
    <cellStyle name="HELSIE1" xfId="69" xr:uid="{00000000-0005-0000-0000-000046000000}"/>
    <cellStyle name="Hintergrund" xfId="70" xr:uid="{00000000-0005-0000-0000-000047000000}"/>
    <cellStyle name="Input" xfId="71" xr:uid="{00000000-0005-0000-0000-000048000000}"/>
    <cellStyle name="JedenTag" xfId="72" xr:uid="{00000000-0005-0000-0000-000049000000}"/>
    <cellStyle name="Komma0 - Formatvorlage1" xfId="73" xr:uid="{00000000-0005-0000-0000-00004A000000}"/>
    <cellStyle name="Komma0 - Formatvorlage3" xfId="74" xr:uid="{00000000-0005-0000-0000-00004B000000}"/>
    <cellStyle name="Komma1 - Formatvorlage1" xfId="75" xr:uid="{00000000-0005-0000-0000-00004C000000}"/>
    <cellStyle name="Kopfzeile1" xfId="76" xr:uid="{00000000-0005-0000-0000-00004D000000}"/>
    <cellStyle name="Kopfzeile2" xfId="77" xr:uid="{00000000-0005-0000-0000-00004E000000}"/>
    <cellStyle name="Link" xfId="150" builtinId="8"/>
    <cellStyle name="Linked Cell" xfId="78" xr:uid="{00000000-0005-0000-0000-00004F000000}"/>
    <cellStyle name="Normal_Beta-WACC" xfId="79" xr:uid="{00000000-0005-0000-0000-000050000000}"/>
    <cellStyle name="Note" xfId="80" xr:uid="{00000000-0005-0000-0000-000051000000}"/>
    <cellStyle name="Output" xfId="81" xr:uid="{00000000-0005-0000-0000-000052000000}"/>
    <cellStyle name="Position" xfId="82" xr:uid="{00000000-0005-0000-0000-000053000000}"/>
    <cellStyle name="Prozent" xfId="83" builtinId="5"/>
    <cellStyle name="Prozent 2" xfId="84" xr:uid="{00000000-0005-0000-0000-000055000000}"/>
    <cellStyle name="Prozent[1]" xfId="85" xr:uid="{00000000-0005-0000-0000-000056000000}"/>
    <cellStyle name="Prozent[2]" xfId="86" xr:uid="{00000000-0005-0000-0000-000057000000}"/>
    <cellStyle name="Revision" xfId="87" xr:uid="{00000000-0005-0000-0000-000058000000}"/>
    <cellStyle name="SAPBEXaggData" xfId="88" xr:uid="{00000000-0005-0000-0000-000059000000}"/>
    <cellStyle name="SAPBEXaggDataEmph" xfId="89" xr:uid="{00000000-0005-0000-0000-00005A000000}"/>
    <cellStyle name="SAPBEXaggItem" xfId="90" xr:uid="{00000000-0005-0000-0000-00005B000000}"/>
    <cellStyle name="SAPBEXaggItemX" xfId="91" xr:uid="{00000000-0005-0000-0000-00005C000000}"/>
    <cellStyle name="SAPBEXchaText" xfId="92" xr:uid="{00000000-0005-0000-0000-00005D000000}"/>
    <cellStyle name="SAPBEXexcBad7" xfId="93" xr:uid="{00000000-0005-0000-0000-00005E000000}"/>
    <cellStyle name="SAPBEXexcBad8" xfId="94" xr:uid="{00000000-0005-0000-0000-00005F000000}"/>
    <cellStyle name="SAPBEXexcBad9" xfId="95" xr:uid="{00000000-0005-0000-0000-000060000000}"/>
    <cellStyle name="SAPBEXexcCritical4" xfId="96" xr:uid="{00000000-0005-0000-0000-000061000000}"/>
    <cellStyle name="SAPBEXexcCritical5" xfId="97" xr:uid="{00000000-0005-0000-0000-000062000000}"/>
    <cellStyle name="SAPBEXexcCritical6" xfId="98" xr:uid="{00000000-0005-0000-0000-000063000000}"/>
    <cellStyle name="SAPBEXexcGood1" xfId="99" xr:uid="{00000000-0005-0000-0000-000064000000}"/>
    <cellStyle name="SAPBEXexcGood2" xfId="100" xr:uid="{00000000-0005-0000-0000-000065000000}"/>
    <cellStyle name="SAPBEXexcGood3" xfId="101" xr:uid="{00000000-0005-0000-0000-000066000000}"/>
    <cellStyle name="SAPBEXfilterDrill" xfId="102" xr:uid="{00000000-0005-0000-0000-000067000000}"/>
    <cellStyle name="SAPBEXfilterItem" xfId="103" xr:uid="{00000000-0005-0000-0000-000068000000}"/>
    <cellStyle name="SAPBEXfilterText" xfId="104" xr:uid="{00000000-0005-0000-0000-000069000000}"/>
    <cellStyle name="SAPBEXformats" xfId="105" xr:uid="{00000000-0005-0000-0000-00006A000000}"/>
    <cellStyle name="SAPBEXheaderItem" xfId="106" xr:uid="{00000000-0005-0000-0000-00006B000000}"/>
    <cellStyle name="SAPBEXheaderText" xfId="107" xr:uid="{00000000-0005-0000-0000-00006C000000}"/>
    <cellStyle name="SAPBEXHLevel0" xfId="108" xr:uid="{00000000-0005-0000-0000-00006D000000}"/>
    <cellStyle name="SAPBEXHLevel0X" xfId="109" xr:uid="{00000000-0005-0000-0000-00006E000000}"/>
    <cellStyle name="SAPBEXHLevel1" xfId="110" xr:uid="{00000000-0005-0000-0000-00006F000000}"/>
    <cellStyle name="SAPBEXHLevel1X" xfId="111" xr:uid="{00000000-0005-0000-0000-000070000000}"/>
    <cellStyle name="SAPBEXHLevel2" xfId="112" xr:uid="{00000000-0005-0000-0000-000071000000}"/>
    <cellStyle name="SAPBEXHLevel2X" xfId="113" xr:uid="{00000000-0005-0000-0000-000072000000}"/>
    <cellStyle name="SAPBEXHLevel3" xfId="114" xr:uid="{00000000-0005-0000-0000-000073000000}"/>
    <cellStyle name="SAPBEXHLevel3X" xfId="115" xr:uid="{00000000-0005-0000-0000-000074000000}"/>
    <cellStyle name="SAPBEXinputData" xfId="116" xr:uid="{00000000-0005-0000-0000-000075000000}"/>
    <cellStyle name="SAPBEXItemHeader" xfId="117" xr:uid="{00000000-0005-0000-0000-000076000000}"/>
    <cellStyle name="SAPBEXresData" xfId="118" xr:uid="{00000000-0005-0000-0000-000077000000}"/>
    <cellStyle name="SAPBEXresDataEmph" xfId="119" xr:uid="{00000000-0005-0000-0000-000078000000}"/>
    <cellStyle name="SAPBEXresItem" xfId="120" xr:uid="{00000000-0005-0000-0000-000079000000}"/>
    <cellStyle name="SAPBEXresItemX" xfId="121" xr:uid="{00000000-0005-0000-0000-00007A000000}"/>
    <cellStyle name="SAPBEXstdData" xfId="122" xr:uid="{00000000-0005-0000-0000-00007B000000}"/>
    <cellStyle name="SAPBEXstdDataEmph" xfId="123" xr:uid="{00000000-0005-0000-0000-00007C000000}"/>
    <cellStyle name="SAPBEXstdItem" xfId="124" xr:uid="{00000000-0005-0000-0000-00007D000000}"/>
    <cellStyle name="SAPBEXstdItemX" xfId="125" xr:uid="{00000000-0005-0000-0000-00007E000000}"/>
    <cellStyle name="SAPBEXtitle" xfId="126" xr:uid="{00000000-0005-0000-0000-00007F000000}"/>
    <cellStyle name="SAPBEXunassignedItem" xfId="127" xr:uid="{00000000-0005-0000-0000-000080000000}"/>
    <cellStyle name="SAPBEXundefined" xfId="128" xr:uid="{00000000-0005-0000-0000-000081000000}"/>
    <cellStyle name="Schattiert" xfId="129" xr:uid="{00000000-0005-0000-0000-000082000000}"/>
    <cellStyle name="Schätzwert" xfId="130" xr:uid="{00000000-0005-0000-0000-000083000000}"/>
    <cellStyle name="Sheet Title" xfId="131" xr:uid="{00000000-0005-0000-0000-000084000000}"/>
    <cellStyle name="Standard" xfId="0" builtinId="0"/>
    <cellStyle name="Standard 2" xfId="132" xr:uid="{00000000-0005-0000-0000-000086000000}"/>
    <cellStyle name="Standard 3" xfId="133" xr:uid="{00000000-0005-0000-0000-000087000000}"/>
    <cellStyle name="Standard 4" xfId="134" xr:uid="{00000000-0005-0000-0000-000088000000}"/>
    <cellStyle name="Summe" xfId="135" xr:uid="{00000000-0005-0000-0000-000089000000}"/>
    <cellStyle name="Summe 2" xfId="136" xr:uid="{00000000-0005-0000-0000-00008A000000}"/>
    <cellStyle name="Summe 3" xfId="137" xr:uid="{00000000-0005-0000-0000-00008B000000}"/>
    <cellStyle name="Total" xfId="138" xr:uid="{00000000-0005-0000-0000-00008C000000}"/>
    <cellStyle name="Undefiniert" xfId="139" xr:uid="{00000000-0005-0000-0000-00008D000000}"/>
    <cellStyle name="Unterlieferant" xfId="140" xr:uid="{00000000-0005-0000-0000-00008E000000}"/>
    <cellStyle name="verborgen" xfId="141" xr:uid="{00000000-0005-0000-0000-00008F000000}"/>
    <cellStyle name="W_hrung" xfId="142" xr:uid="{00000000-0005-0000-0000-000090000000}"/>
    <cellStyle name="W_hrung [0]" xfId="143" xr:uid="{00000000-0005-0000-0000-000091000000}"/>
    <cellStyle name="W„hrung" xfId="144" xr:uid="{00000000-0005-0000-0000-000092000000}"/>
    <cellStyle name="Whrung" xfId="145" xr:uid="{00000000-0005-0000-0000-000093000000}"/>
    <cellStyle name="Währung" xfId="149" builtinId="4"/>
    <cellStyle name="Warning Text" xfId="146" xr:uid="{00000000-0005-0000-0000-000094000000}"/>
  </cellStyles>
  <dxfs count="2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Entwicklung der Wärmeabgabe an</a:t>
            </a:r>
            <a:r>
              <a:rPr lang="de-DE" baseline="0"/>
              <a:t> Endkunden über iHaSt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Nebenrechnungen!$B$16:$B$35</c:f>
              <c:numCache>
                <c:formatCode>General</c:formatCode>
                <c:ptCount val="20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</c:numCache>
            </c:numRef>
          </c:cat>
          <c:val>
            <c:numRef>
              <c:f>Nebenrechnungen!$F$16:$F$35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F-492C-BD75-FEA7E4F94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8816112"/>
        <c:axId val="1488819856"/>
      </c:lineChart>
      <c:catAx>
        <c:axId val="1488816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88819856"/>
        <c:crosses val="autoZero"/>
        <c:auto val="1"/>
        <c:lblAlgn val="ctr"/>
        <c:lblOffset val="100"/>
        <c:noMultiLvlLbl val="0"/>
      </c:catAx>
      <c:valAx>
        <c:axId val="148881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[MWh/a]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88816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0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22</xdr:row>
      <xdr:rowOff>57150</xdr:rowOff>
    </xdr:from>
    <xdr:to>
      <xdr:col>11</xdr:col>
      <xdr:colOff>971550</xdr:colOff>
      <xdr:row>35</xdr:row>
      <xdr:rowOff>133349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info@agfw.de" TargetMode="External"/><Relationship Id="rId1" Type="http://schemas.openxmlformats.org/officeDocument/2006/relationships/hyperlink" Target="mailto:g.maass@agf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17"/>
  <sheetViews>
    <sheetView showGridLines="0" tabSelected="1" workbookViewId="0">
      <selection activeCell="B10" sqref="B10"/>
    </sheetView>
  </sheetViews>
  <sheetFormatPr baseColWidth="10" defaultColWidth="11.42578125" defaultRowHeight="15"/>
  <cols>
    <col min="1" max="1" width="4.28515625" customWidth="1"/>
    <col min="2" max="3" width="10.7109375" customWidth="1"/>
    <col min="4" max="4" width="1.42578125" customWidth="1"/>
    <col min="5" max="11" width="17.28515625" customWidth="1"/>
    <col min="12" max="12" width="1.5703125" customWidth="1"/>
    <col min="13" max="13" width="50.85546875" customWidth="1"/>
    <col min="14" max="14" width="12.28515625" customWidth="1"/>
    <col min="15" max="15" width="15.7109375" hidden="1" customWidth="1"/>
    <col min="16" max="16" width="15.85546875" hidden="1" customWidth="1"/>
    <col min="17" max="17" width="11.42578125" hidden="1" customWidth="1"/>
    <col min="18" max="18" width="15.140625" hidden="1" customWidth="1"/>
    <col min="19" max="19" width="14.5703125" hidden="1" customWidth="1"/>
    <col min="20" max="24" width="11.42578125" hidden="1" customWidth="1"/>
  </cols>
  <sheetData>
    <row r="1" spans="2:33" ht="21">
      <c r="B1" s="64" t="str">
        <f>"Berechnungstool iHAST nach AGFW FW 703 | "&amp; Version!A3 &amp;" | "&amp; Version!A4</f>
        <v>Berechnungstool iHAST nach AGFW FW 703 | Version 1.0 | Stand 27.02.2023</v>
      </c>
      <c r="O1" s="115" t="s">
        <v>74</v>
      </c>
      <c r="P1" s="98"/>
      <c r="Q1" s="98"/>
      <c r="R1" s="98"/>
      <c r="S1" s="98"/>
      <c r="T1" s="98"/>
      <c r="U1" s="98"/>
      <c r="V1" s="98"/>
      <c r="W1" s="98"/>
      <c r="X1" s="98"/>
    </row>
    <row r="2" spans="2:33" ht="31.5">
      <c r="B2" s="67" t="s">
        <v>75</v>
      </c>
      <c r="G2" s="67"/>
      <c r="H2" s="67"/>
      <c r="L2" s="8"/>
      <c r="M2" s="67" t="s">
        <v>54</v>
      </c>
      <c r="O2" s="67" t="s">
        <v>44</v>
      </c>
    </row>
    <row r="3" spans="2:33">
      <c r="G3" s="1"/>
      <c r="H3" s="1"/>
      <c r="M3" s="68" t="s">
        <v>55</v>
      </c>
      <c r="N3" s="1"/>
      <c r="O3" s="1"/>
      <c r="S3" s="8"/>
    </row>
    <row r="4" spans="2:33">
      <c r="K4" s="1"/>
      <c r="L4" s="1"/>
    </row>
    <row r="5" spans="2:33" ht="21">
      <c r="B5" s="69" t="s">
        <v>100</v>
      </c>
      <c r="C5" s="70"/>
      <c r="D5" s="70"/>
      <c r="E5" s="70"/>
      <c r="F5" s="70"/>
      <c r="G5" s="70"/>
      <c r="H5" s="70"/>
      <c r="I5" s="70"/>
      <c r="J5" s="70"/>
      <c r="K5" s="70"/>
      <c r="L5" s="71"/>
      <c r="M5" s="69"/>
      <c r="N5" s="71"/>
      <c r="AG5" s="17"/>
    </row>
    <row r="6" spans="2:33" ht="15" customHeight="1">
      <c r="K6" s="1"/>
      <c r="L6" s="1"/>
      <c r="M6" s="144"/>
      <c r="O6" s="1"/>
    </row>
    <row r="7" spans="2:33">
      <c r="O7" t="s">
        <v>45</v>
      </c>
    </row>
    <row r="8" spans="2:33" ht="18.75">
      <c r="B8" s="16" t="s">
        <v>66</v>
      </c>
      <c r="H8" s="172" t="s">
        <v>147</v>
      </c>
      <c r="I8" s="172"/>
      <c r="J8" s="172"/>
      <c r="O8" t="s">
        <v>43</v>
      </c>
    </row>
    <row r="9" spans="2:33">
      <c r="O9" t="s">
        <v>42</v>
      </c>
    </row>
    <row r="10" spans="2:33" ht="18.75">
      <c r="B10" t="s">
        <v>71</v>
      </c>
      <c r="H10" s="163">
        <v>2023</v>
      </c>
      <c r="I10" s="163"/>
    </row>
    <row r="12" spans="2:33" ht="21">
      <c r="B12" s="69" t="s">
        <v>86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</row>
    <row r="14" spans="2:33" ht="21.6" customHeight="1">
      <c r="B14" s="152" t="s">
        <v>101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</row>
    <row r="15" spans="2:33" ht="21.6" customHeight="1">
      <c r="B15" s="153" t="s">
        <v>102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</row>
    <row r="16" spans="2:33" ht="21.6" customHeight="1">
      <c r="B16" s="154" t="s">
        <v>141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</row>
    <row r="17" spans="2:13" ht="21.6" customHeight="1">
      <c r="B17" s="154" t="s">
        <v>83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</sheetData>
  <sheetProtection algorithmName="SHA-512" hashValue="V2dlBHc7hEXEB4/wAddbEFl+S6DulETABv+2ntGrGL8736LxI6oR/J3CiWSKVKeunlpFGlvm3psE9dUTmy+93g==" saltValue="LDC8vhkpwnL7yBSSyM1Ebw==" spinCount="100000" sheet="1" objects="1" scenarios="1"/>
  <mergeCells count="2">
    <mergeCell ref="H10:I10"/>
    <mergeCell ref="H8:J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K70"/>
  <sheetViews>
    <sheetView showGridLines="0" zoomScale="85" zoomScaleNormal="85" workbookViewId="0">
      <selection activeCell="S36" sqref="S36"/>
    </sheetView>
  </sheetViews>
  <sheetFormatPr baseColWidth="10" defaultColWidth="11.42578125" defaultRowHeight="15"/>
  <cols>
    <col min="1" max="1" width="4.28515625" customWidth="1"/>
    <col min="2" max="3" width="10.7109375" customWidth="1"/>
    <col min="4" max="4" width="1.42578125" customWidth="1"/>
    <col min="5" max="5" width="17.28515625" customWidth="1"/>
    <col min="6" max="6" width="26.42578125" customWidth="1"/>
    <col min="7" max="7" width="1.5703125" customWidth="1"/>
    <col min="8" max="8" width="21.85546875" customWidth="1"/>
    <col min="9" max="12" width="17.28515625" customWidth="1"/>
    <col min="13" max="13" width="1.5703125" customWidth="1"/>
    <col min="14" max="14" width="50.85546875" customWidth="1"/>
    <col min="15" max="15" width="12.28515625" customWidth="1"/>
    <col min="16" max="16" width="15.7109375" hidden="1" customWidth="1"/>
    <col min="17" max="17" width="15.85546875" hidden="1" customWidth="1"/>
    <col min="18" max="18" width="11.42578125" hidden="1" customWidth="1"/>
    <col min="19" max="19" width="15.140625" customWidth="1"/>
    <col min="20" max="20" width="14.5703125" customWidth="1"/>
    <col min="21" max="25" width="11.42578125" customWidth="1"/>
  </cols>
  <sheetData>
    <row r="1" spans="2:37" ht="21">
      <c r="B1" s="174" t="str">
        <f>"Berechnungstool iHAST nach AGFW FW 703 | "&amp; Version!A3 &amp;" | "&amp; Version!A4</f>
        <v>Berechnungstool iHAST nach AGFW FW 703 | Version 1.0 | Stand 27.02.2023</v>
      </c>
      <c r="P1" s="115" t="s">
        <v>74</v>
      </c>
      <c r="Q1" s="98"/>
      <c r="R1" s="98"/>
    </row>
    <row r="2" spans="2:37" ht="31.5">
      <c r="B2" s="67" t="s">
        <v>79</v>
      </c>
      <c r="H2" s="67"/>
      <c r="I2" s="67"/>
      <c r="J2" s="173" t="str">
        <f>Einstieg!H8</f>
        <v>Musterhausen | Musterprojekt</v>
      </c>
      <c r="K2" s="173"/>
      <c r="L2" s="173"/>
      <c r="M2" s="8"/>
      <c r="N2" s="67" t="s">
        <v>54</v>
      </c>
      <c r="P2" s="67" t="s">
        <v>44</v>
      </c>
    </row>
    <row r="3" spans="2:37">
      <c r="B3" t="s">
        <v>46</v>
      </c>
      <c r="H3" s="1"/>
      <c r="I3" s="1"/>
      <c r="L3" s="7" t="s">
        <v>66</v>
      </c>
      <c r="N3" s="68" t="s">
        <v>55</v>
      </c>
      <c r="O3" s="1"/>
      <c r="P3" s="1"/>
      <c r="T3" s="8"/>
    </row>
    <row r="4" spans="2:37">
      <c r="L4" s="1"/>
      <c r="M4" s="1"/>
    </row>
    <row r="5" spans="2:37" s="72" customFormat="1" ht="21">
      <c r="B5" s="69" t="s">
        <v>80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4"/>
      <c r="N5" s="73"/>
      <c r="O5" s="74"/>
      <c r="P5" s="1" t="s">
        <v>88</v>
      </c>
      <c r="Q5"/>
      <c r="R5" s="1"/>
      <c r="T5"/>
      <c r="V5"/>
    </row>
    <row r="6" spans="2:37" s="72" customFormat="1" ht="7.5" customHeight="1">
      <c r="B6" s="75"/>
      <c r="H6" s="74"/>
      <c r="I6" s="74"/>
      <c r="J6" s="74"/>
      <c r="K6" s="74"/>
      <c r="L6" s="74"/>
      <c r="M6" s="74"/>
      <c r="N6" s="74"/>
      <c r="O6" s="74"/>
      <c r="P6" t="s">
        <v>89</v>
      </c>
      <c r="Q6"/>
      <c r="R6"/>
      <c r="T6"/>
      <c r="V6"/>
    </row>
    <row r="7" spans="2:37" s="72" customFormat="1" ht="19.5" customHeight="1">
      <c r="B7" s="1" t="s">
        <v>73</v>
      </c>
      <c r="C7"/>
      <c r="D7"/>
      <c r="E7"/>
      <c r="F7"/>
      <c r="G7"/>
      <c r="H7" s="46">
        <v>0</v>
      </c>
      <c r="I7"/>
      <c r="L7" s="74"/>
      <c r="M7" s="74"/>
      <c r="N7" s="164" t="s">
        <v>131</v>
      </c>
      <c r="O7" s="74"/>
      <c r="P7" t="s">
        <v>90</v>
      </c>
      <c r="S7"/>
      <c r="T7"/>
      <c r="V7"/>
    </row>
    <row r="8" spans="2:37" s="72" customFormat="1" ht="12" customHeight="1">
      <c r="B8"/>
      <c r="C8"/>
      <c r="D8"/>
      <c r="E8"/>
      <c r="F8"/>
      <c r="G8"/>
      <c r="H8"/>
      <c r="I8"/>
      <c r="J8" s="78"/>
      <c r="K8" s="78"/>
      <c r="L8" s="74"/>
      <c r="M8" s="74"/>
      <c r="N8" s="164"/>
      <c r="O8" s="74"/>
      <c r="S8"/>
      <c r="T8"/>
      <c r="V8"/>
    </row>
    <row r="9" spans="2:37" s="72" customFormat="1" ht="12" customHeight="1">
      <c r="B9" s="75"/>
      <c r="H9" s="74"/>
      <c r="I9" s="74"/>
      <c r="J9" s="74"/>
      <c r="K9" s="74"/>
      <c r="L9" s="74"/>
      <c r="M9" s="74"/>
      <c r="N9" s="164"/>
      <c r="O9" s="74"/>
      <c r="P9"/>
      <c r="Q9"/>
      <c r="R9"/>
      <c r="S9"/>
      <c r="T9"/>
      <c r="V9"/>
    </row>
    <row r="10" spans="2:37" s="72" customFormat="1" ht="7.5" customHeight="1">
      <c r="B10" s="75"/>
      <c r="H10" s="74"/>
      <c r="I10" s="74"/>
      <c r="J10" s="74"/>
      <c r="K10" s="74"/>
      <c r="L10" s="74"/>
      <c r="M10" s="74"/>
      <c r="N10" s="74"/>
      <c r="O10" s="74"/>
      <c r="P10"/>
      <c r="Q10"/>
      <c r="R10"/>
      <c r="S10"/>
      <c r="T10"/>
      <c r="V10"/>
    </row>
    <row r="11" spans="2:37" s="72" customFormat="1" ht="21">
      <c r="B11" s="69" t="s">
        <v>146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4"/>
      <c r="N11" s="73"/>
      <c r="O11" s="74"/>
      <c r="T11"/>
      <c r="V11"/>
    </row>
    <row r="12" spans="2:37" s="72" customFormat="1" ht="7.5" customHeight="1">
      <c r="B12" s="75"/>
      <c r="H12" s="74"/>
      <c r="I12" s="74"/>
      <c r="J12" s="74"/>
      <c r="K12" s="74"/>
      <c r="L12" s="74"/>
      <c r="M12" s="74"/>
      <c r="N12" s="74"/>
      <c r="O12" s="74"/>
      <c r="P12"/>
      <c r="Q12"/>
      <c r="R12"/>
      <c r="S12"/>
      <c r="T12"/>
      <c r="V12"/>
    </row>
    <row r="13" spans="2:37" s="72" customFormat="1" ht="19.5" customHeight="1">
      <c r="B13" s="1" t="s">
        <v>129</v>
      </c>
      <c r="C13"/>
      <c r="D13"/>
      <c r="E13"/>
      <c r="F13"/>
      <c r="G13"/>
      <c r="H13" s="46">
        <v>0.06</v>
      </c>
      <c r="I13"/>
      <c r="K13" s="78"/>
      <c r="L13" s="74"/>
      <c r="M13" s="74"/>
      <c r="N13" s="166" t="s">
        <v>132</v>
      </c>
      <c r="O13" s="74"/>
      <c r="P13"/>
      <c r="Q13"/>
      <c r="R13"/>
      <c r="S13"/>
      <c r="T13"/>
      <c r="V13"/>
    </row>
    <row r="14" spans="2:37" s="72" customFormat="1" ht="7.5" customHeight="1">
      <c r="B14" s="75"/>
      <c r="H14" s="74"/>
      <c r="I14" s="74"/>
      <c r="J14" s="74"/>
      <c r="K14" s="74"/>
      <c r="L14" s="74"/>
      <c r="M14" s="74"/>
      <c r="N14" s="166"/>
      <c r="O14" s="74"/>
      <c r="P14"/>
      <c r="Q14"/>
      <c r="R14"/>
      <c r="S14"/>
      <c r="T14"/>
      <c r="V14"/>
    </row>
    <row r="15" spans="2:37" s="72" customFormat="1" ht="7.5" customHeight="1">
      <c r="B15" s="75"/>
      <c r="H15" s="74"/>
      <c r="I15" s="74"/>
      <c r="J15" s="74"/>
      <c r="K15" s="74"/>
      <c r="L15" s="74"/>
      <c r="M15" s="74"/>
      <c r="N15" s="166"/>
      <c r="O15" s="74"/>
      <c r="P15"/>
      <c r="Q15"/>
      <c r="R15"/>
      <c r="S15"/>
      <c r="T15"/>
      <c r="V15"/>
    </row>
    <row r="16" spans="2:37" ht="15" customHeight="1">
      <c r="B16" s="1" t="s">
        <v>121</v>
      </c>
      <c r="AH16" s="1"/>
      <c r="AK16" s="1"/>
    </row>
    <row r="17" spans="2:37" ht="15" customHeight="1">
      <c r="B17" s="90" t="s">
        <v>122</v>
      </c>
      <c r="AH17" s="1"/>
      <c r="AK17" s="1"/>
    </row>
    <row r="18" spans="2:37" ht="15" customHeight="1">
      <c r="B18" s="4"/>
      <c r="H18" s="155" t="s">
        <v>110</v>
      </c>
      <c r="N18" s="90" t="s">
        <v>124</v>
      </c>
      <c r="AH18" s="1"/>
      <c r="AK18" s="1"/>
    </row>
    <row r="19" spans="2:37" ht="15" customHeight="1">
      <c r="E19" s="10" t="s">
        <v>108</v>
      </c>
      <c r="F19" s="10" t="s">
        <v>112</v>
      </c>
      <c r="G19" s="10"/>
      <c r="H19" s="10" t="s">
        <v>111</v>
      </c>
      <c r="I19" s="76"/>
      <c r="N19" s="164" t="s">
        <v>103</v>
      </c>
      <c r="AH19" s="1"/>
      <c r="AK19" s="1"/>
    </row>
    <row r="20" spans="2:37" ht="13.5" customHeight="1">
      <c r="E20" s="10" t="s">
        <v>109</v>
      </c>
      <c r="F20" s="10" t="s">
        <v>113</v>
      </c>
      <c r="G20" s="10"/>
      <c r="H20" s="10" t="s">
        <v>12</v>
      </c>
      <c r="I20" s="76"/>
      <c r="N20" s="164"/>
      <c r="AH20" s="1"/>
      <c r="AK20" s="1"/>
    </row>
    <row r="21" spans="2:37" ht="6" customHeight="1">
      <c r="E21" s="6"/>
      <c r="I21" s="76"/>
      <c r="N21" s="164"/>
      <c r="AH21" s="1"/>
      <c r="AK21" s="1"/>
    </row>
    <row r="22" spans="2:37" ht="17.100000000000001" customHeight="1">
      <c r="E22" s="6"/>
      <c r="F22" s="6"/>
      <c r="G22" s="6"/>
      <c r="H22" s="114"/>
      <c r="I22" s="76"/>
      <c r="N22" s="164"/>
      <c r="AH22" s="1"/>
      <c r="AK22" s="1"/>
    </row>
    <row r="23" spans="2:37" ht="5.0999999999999996" customHeight="1">
      <c r="B23" s="1"/>
      <c r="E23" s="6"/>
      <c r="F23" s="6"/>
      <c r="G23" s="6"/>
      <c r="H23" s="10"/>
      <c r="I23" s="76"/>
      <c r="AH23" s="1"/>
      <c r="AK23" s="1"/>
    </row>
    <row r="24" spans="2:37" ht="17.100000000000001" customHeight="1">
      <c r="B24" s="84" t="s">
        <v>15</v>
      </c>
      <c r="C24" s="85">
        <f>Einstieg!H10</f>
        <v>2023</v>
      </c>
      <c r="E24" s="27"/>
      <c r="F24" s="27">
        <v>1500</v>
      </c>
      <c r="G24" s="6"/>
      <c r="H24" s="27"/>
      <c r="I24" s="76"/>
      <c r="N24" s="90" t="s">
        <v>56</v>
      </c>
      <c r="AH24" s="1"/>
      <c r="AK24" s="1"/>
    </row>
    <row r="25" spans="2:37" ht="17.100000000000001" customHeight="1">
      <c r="B25" s="84" t="s">
        <v>16</v>
      </c>
      <c r="C25" s="85">
        <f>C24+1</f>
        <v>2024</v>
      </c>
      <c r="E25" s="27"/>
      <c r="F25" s="156">
        <f>F24</f>
        <v>1500</v>
      </c>
      <c r="G25" s="6"/>
      <c r="H25" s="27"/>
      <c r="I25" s="76"/>
      <c r="N25" s="90"/>
      <c r="AH25" s="1"/>
      <c r="AK25" s="1"/>
    </row>
    <row r="26" spans="2:37" ht="17.100000000000001" customHeight="1">
      <c r="B26" s="84" t="s">
        <v>17</v>
      </c>
      <c r="C26" s="85">
        <f t="shared" ref="C26:C43" si="0">C25+1</f>
        <v>2025</v>
      </c>
      <c r="E26" s="27"/>
      <c r="F26" s="156">
        <f t="shared" ref="F26:F43" si="1">F25</f>
        <v>1500</v>
      </c>
      <c r="G26" s="6"/>
      <c r="H26" s="28"/>
      <c r="I26" s="76"/>
      <c r="N26" s="165"/>
      <c r="AH26" s="1"/>
      <c r="AK26" s="1"/>
    </row>
    <row r="27" spans="2:37" ht="17.100000000000001" customHeight="1">
      <c r="B27" s="84" t="s">
        <v>18</v>
      </c>
      <c r="C27" s="85">
        <f t="shared" si="0"/>
        <v>2026</v>
      </c>
      <c r="E27" s="27"/>
      <c r="F27" s="156">
        <f t="shared" si="1"/>
        <v>1500</v>
      </c>
      <c r="G27" s="6"/>
      <c r="H27" s="28"/>
      <c r="I27" s="76"/>
      <c r="N27" s="165"/>
      <c r="AH27" s="1"/>
      <c r="AK27" s="1"/>
    </row>
    <row r="28" spans="2:37" ht="17.100000000000001" customHeight="1">
      <c r="B28" s="84" t="s">
        <v>19</v>
      </c>
      <c r="C28" s="85">
        <f t="shared" si="0"/>
        <v>2027</v>
      </c>
      <c r="E28" s="27"/>
      <c r="F28" s="156">
        <f t="shared" si="1"/>
        <v>1500</v>
      </c>
      <c r="G28" s="6"/>
      <c r="H28" s="28"/>
      <c r="I28" s="76"/>
      <c r="AH28" s="1"/>
      <c r="AK28" s="1"/>
    </row>
    <row r="29" spans="2:37" ht="17.100000000000001" customHeight="1">
      <c r="B29" s="84" t="s">
        <v>20</v>
      </c>
      <c r="C29" s="85">
        <f t="shared" si="0"/>
        <v>2028</v>
      </c>
      <c r="E29" s="27"/>
      <c r="F29" s="156">
        <f t="shared" si="1"/>
        <v>1500</v>
      </c>
      <c r="G29" s="6"/>
      <c r="H29" s="28"/>
      <c r="I29" s="76"/>
      <c r="AH29" s="1"/>
      <c r="AK29" s="1"/>
    </row>
    <row r="30" spans="2:37" ht="17.100000000000001" customHeight="1">
      <c r="B30" s="84" t="s">
        <v>21</v>
      </c>
      <c r="C30" s="85">
        <f t="shared" si="0"/>
        <v>2029</v>
      </c>
      <c r="E30" s="27"/>
      <c r="F30" s="156">
        <f t="shared" si="1"/>
        <v>1500</v>
      </c>
      <c r="G30" s="6"/>
      <c r="H30" s="28"/>
      <c r="I30" s="76"/>
      <c r="N30" s="90"/>
      <c r="AH30" s="1"/>
      <c r="AK30" s="1"/>
    </row>
    <row r="31" spans="2:37" ht="17.100000000000001" customHeight="1">
      <c r="B31" s="84" t="s">
        <v>22</v>
      </c>
      <c r="C31" s="85">
        <f t="shared" si="0"/>
        <v>2030</v>
      </c>
      <c r="E31" s="27"/>
      <c r="F31" s="156">
        <f t="shared" si="1"/>
        <v>1500</v>
      </c>
      <c r="G31" s="6"/>
      <c r="H31" s="28"/>
      <c r="I31" s="76"/>
      <c r="N31" s="165"/>
      <c r="AH31" s="1"/>
      <c r="AK31" s="1"/>
    </row>
    <row r="32" spans="2:37" ht="17.100000000000001" customHeight="1">
      <c r="B32" s="84" t="s">
        <v>23</v>
      </c>
      <c r="C32" s="85">
        <f t="shared" si="0"/>
        <v>2031</v>
      </c>
      <c r="E32" s="27"/>
      <c r="F32" s="156">
        <f t="shared" si="1"/>
        <v>1500</v>
      </c>
      <c r="G32" s="6"/>
      <c r="H32" s="28"/>
      <c r="I32" s="76"/>
      <c r="N32" s="165"/>
      <c r="AH32" s="1"/>
      <c r="AK32" s="1"/>
    </row>
    <row r="33" spans="2:37" ht="17.100000000000001" customHeight="1">
      <c r="B33" s="84" t="s">
        <v>24</v>
      </c>
      <c r="C33" s="85">
        <f t="shared" si="0"/>
        <v>2032</v>
      </c>
      <c r="E33" s="27"/>
      <c r="F33" s="156">
        <f t="shared" si="1"/>
        <v>1500</v>
      </c>
      <c r="G33" s="6"/>
      <c r="H33" s="28"/>
      <c r="I33" s="76"/>
      <c r="N33" s="165"/>
      <c r="AH33" s="1"/>
      <c r="AK33" s="1"/>
    </row>
    <row r="34" spans="2:37" ht="17.100000000000001" customHeight="1">
      <c r="B34" s="84" t="s">
        <v>25</v>
      </c>
      <c r="C34" s="85">
        <f t="shared" si="0"/>
        <v>2033</v>
      </c>
      <c r="E34" s="27"/>
      <c r="F34" s="156">
        <f t="shared" si="1"/>
        <v>1500</v>
      </c>
      <c r="G34" s="6"/>
      <c r="H34" s="28"/>
      <c r="I34" s="76"/>
      <c r="AH34" s="1"/>
      <c r="AK34" s="1"/>
    </row>
    <row r="35" spans="2:37" ht="17.100000000000001" customHeight="1">
      <c r="B35" s="84" t="s">
        <v>26</v>
      </c>
      <c r="C35" s="85">
        <f t="shared" si="0"/>
        <v>2034</v>
      </c>
      <c r="E35" s="27"/>
      <c r="F35" s="156">
        <f t="shared" si="1"/>
        <v>1500</v>
      </c>
      <c r="G35" s="6"/>
      <c r="H35" s="28"/>
      <c r="I35" s="76"/>
      <c r="AH35" s="1"/>
      <c r="AK35" s="1"/>
    </row>
    <row r="36" spans="2:37" ht="17.100000000000001" customHeight="1">
      <c r="B36" s="84" t="s">
        <v>27</v>
      </c>
      <c r="C36" s="85">
        <f t="shared" si="0"/>
        <v>2035</v>
      </c>
      <c r="E36" s="27"/>
      <c r="F36" s="156">
        <f t="shared" si="1"/>
        <v>1500</v>
      </c>
      <c r="G36" s="6"/>
      <c r="H36" s="28"/>
      <c r="I36" s="76"/>
      <c r="AH36" s="1"/>
      <c r="AK36" s="1"/>
    </row>
    <row r="37" spans="2:37" ht="17.100000000000001" customHeight="1">
      <c r="B37" s="84" t="s">
        <v>28</v>
      </c>
      <c r="C37" s="85">
        <f t="shared" si="0"/>
        <v>2036</v>
      </c>
      <c r="E37" s="27"/>
      <c r="F37" s="156">
        <f t="shared" si="1"/>
        <v>1500</v>
      </c>
      <c r="G37" s="6"/>
      <c r="H37" s="28"/>
      <c r="I37" s="76"/>
      <c r="AH37" s="1"/>
      <c r="AK37" s="1"/>
    </row>
    <row r="38" spans="2:37" ht="17.100000000000001" customHeight="1">
      <c r="B38" s="84" t="s">
        <v>29</v>
      </c>
      <c r="C38" s="85">
        <f t="shared" si="0"/>
        <v>2037</v>
      </c>
      <c r="E38" s="27"/>
      <c r="F38" s="156">
        <f t="shared" si="1"/>
        <v>1500</v>
      </c>
      <c r="G38" s="6"/>
      <c r="H38" s="28"/>
      <c r="I38" s="76"/>
      <c r="AH38" s="1"/>
      <c r="AK38" s="1"/>
    </row>
    <row r="39" spans="2:37" ht="17.100000000000001" customHeight="1">
      <c r="B39" s="84" t="s">
        <v>30</v>
      </c>
      <c r="C39" s="85">
        <f t="shared" si="0"/>
        <v>2038</v>
      </c>
      <c r="E39" s="27"/>
      <c r="F39" s="156">
        <f t="shared" si="1"/>
        <v>1500</v>
      </c>
      <c r="G39" s="6"/>
      <c r="H39" s="28"/>
      <c r="I39" s="76"/>
      <c r="AH39" s="1"/>
      <c r="AK39" s="1"/>
    </row>
    <row r="40" spans="2:37" ht="17.100000000000001" customHeight="1">
      <c r="B40" s="84" t="s">
        <v>31</v>
      </c>
      <c r="C40" s="85">
        <f t="shared" si="0"/>
        <v>2039</v>
      </c>
      <c r="E40" s="27"/>
      <c r="F40" s="156">
        <f t="shared" si="1"/>
        <v>1500</v>
      </c>
      <c r="G40" s="6"/>
      <c r="H40" s="28"/>
      <c r="I40" s="76"/>
      <c r="AH40" s="1"/>
      <c r="AK40" s="1"/>
    </row>
    <row r="41" spans="2:37" ht="17.100000000000001" customHeight="1">
      <c r="B41" s="84" t="s">
        <v>32</v>
      </c>
      <c r="C41" s="85">
        <f t="shared" si="0"/>
        <v>2040</v>
      </c>
      <c r="E41" s="27"/>
      <c r="F41" s="156">
        <f t="shared" si="1"/>
        <v>1500</v>
      </c>
      <c r="G41" s="6"/>
      <c r="H41" s="28"/>
      <c r="I41" s="76"/>
      <c r="AH41" s="1"/>
      <c r="AK41" s="1"/>
    </row>
    <row r="42" spans="2:37" ht="17.100000000000001" customHeight="1">
      <c r="B42" s="84" t="s">
        <v>33</v>
      </c>
      <c r="C42" s="85">
        <f t="shared" si="0"/>
        <v>2041</v>
      </c>
      <c r="E42" s="27"/>
      <c r="F42" s="156">
        <f t="shared" si="1"/>
        <v>1500</v>
      </c>
      <c r="G42" s="6"/>
      <c r="H42" s="28"/>
      <c r="I42" s="76"/>
      <c r="AH42" s="1"/>
      <c r="AK42" s="1"/>
    </row>
    <row r="43" spans="2:37" ht="17.100000000000001" customHeight="1">
      <c r="B43" s="84" t="s">
        <v>34</v>
      </c>
      <c r="C43" s="85">
        <f t="shared" si="0"/>
        <v>2042</v>
      </c>
      <c r="E43" s="27"/>
      <c r="F43" s="156">
        <f t="shared" si="1"/>
        <v>1500</v>
      </c>
      <c r="G43" s="6"/>
      <c r="H43" s="28"/>
      <c r="I43" s="76"/>
      <c r="J43" s="1"/>
      <c r="P43" s="40"/>
    </row>
    <row r="44" spans="2:37" ht="6" customHeight="1">
      <c r="G44" s="6"/>
      <c r="H44" s="79"/>
      <c r="I44" s="79"/>
      <c r="N44" s="89"/>
      <c r="P44" s="40"/>
    </row>
    <row r="45" spans="2:37" ht="6" customHeight="1">
      <c r="G45" s="6"/>
      <c r="H45" s="79"/>
      <c r="I45" s="79"/>
      <c r="N45" s="89"/>
      <c r="P45" s="40"/>
    </row>
    <row r="46" spans="2:37" ht="6" customHeight="1">
      <c r="G46" s="6"/>
      <c r="H46" s="79"/>
      <c r="I46" s="79"/>
      <c r="N46" s="89"/>
      <c r="P46" s="40"/>
    </row>
    <row r="47" spans="2:37" ht="21">
      <c r="B47" s="69" t="s">
        <v>85</v>
      </c>
      <c r="C47" s="69"/>
      <c r="D47" s="69"/>
      <c r="E47" s="69"/>
      <c r="F47" s="69"/>
      <c r="G47" s="6"/>
      <c r="H47" s="69"/>
      <c r="I47" s="69"/>
      <c r="J47" s="69"/>
      <c r="K47" s="69"/>
      <c r="L47" s="69"/>
      <c r="M47" s="83"/>
      <c r="N47" s="86"/>
      <c r="O47" s="83"/>
      <c r="P47" s="83"/>
    </row>
    <row r="48" spans="2:37" ht="6.95" customHeight="1">
      <c r="G48" s="6"/>
      <c r="H48" s="79"/>
      <c r="I48" s="79"/>
      <c r="N48" s="89"/>
      <c r="P48" s="40"/>
    </row>
    <row r="49" spans="2:37">
      <c r="G49" s="6"/>
      <c r="I49" s="10" t="s">
        <v>114</v>
      </c>
      <c r="N49" s="165" t="s">
        <v>130</v>
      </c>
      <c r="AH49" s="1"/>
      <c r="AK49" s="1"/>
    </row>
    <row r="50" spans="2:37" ht="6.75" customHeight="1">
      <c r="G50" s="6"/>
      <c r="N50" s="165"/>
      <c r="AH50" s="1"/>
      <c r="AK50" s="1"/>
    </row>
    <row r="51" spans="2:37" ht="20.100000000000001" customHeight="1">
      <c r="B51" s="77" t="s">
        <v>125</v>
      </c>
      <c r="F51" s="78" t="s">
        <v>35</v>
      </c>
      <c r="G51" s="6"/>
      <c r="H51" s="44"/>
      <c r="I51" s="171">
        <v>0.04</v>
      </c>
      <c r="J51" s="105"/>
      <c r="N51" s="165"/>
    </row>
    <row r="52" spans="2:37">
      <c r="B52" s="77"/>
      <c r="N52" s="165"/>
    </row>
    <row r="53" spans="2:37" ht="18.95" customHeight="1">
      <c r="B53" s="1" t="s">
        <v>92</v>
      </c>
      <c r="N53" s="145"/>
    </row>
    <row r="54" spans="2:37" ht="16.5" customHeight="1">
      <c r="B54" s="97" t="s">
        <v>139</v>
      </c>
      <c r="K54" s="80"/>
      <c r="N54" s="164" t="s">
        <v>137</v>
      </c>
      <c r="P54" s="81"/>
      <c r="AK54" s="1"/>
    </row>
    <row r="55" spans="2:37" ht="19.5" customHeight="1">
      <c r="F55" s="92"/>
      <c r="G55" s="92"/>
      <c r="H55" s="80"/>
      <c r="I55" s="10" t="s">
        <v>104</v>
      </c>
      <c r="J55" s="10" t="s">
        <v>114</v>
      </c>
      <c r="K55" s="80"/>
      <c r="N55" s="164"/>
    </row>
    <row r="56" spans="2:37" ht="19.5" customHeight="1">
      <c r="E56" s="160" t="s">
        <v>40</v>
      </c>
      <c r="F56" s="87" t="s">
        <v>89</v>
      </c>
      <c r="G56" s="92"/>
      <c r="H56" s="78" t="s">
        <v>134</v>
      </c>
      <c r="I56" s="27"/>
      <c r="J56" s="88">
        <v>0.04</v>
      </c>
      <c r="K56" s="80"/>
      <c r="N56" s="164"/>
    </row>
    <row r="57" spans="2:37" ht="19.5" customHeight="1">
      <c r="E57" s="160"/>
      <c r="F57" s="78"/>
      <c r="G57" s="92"/>
      <c r="H57" s="162" t="s">
        <v>138</v>
      </c>
      <c r="I57" s="161"/>
      <c r="J57" s="88">
        <v>0.04</v>
      </c>
      <c r="K57" s="80"/>
      <c r="N57" s="164" t="s">
        <v>136</v>
      </c>
    </row>
    <row r="58" spans="2:37" ht="24.6" customHeight="1">
      <c r="B58" s="77"/>
      <c r="F58" s="78"/>
      <c r="G58" s="78"/>
      <c r="H58" s="78"/>
      <c r="I58" s="158"/>
      <c r="J58" s="159"/>
      <c r="K58" s="80"/>
      <c r="N58" s="164"/>
    </row>
    <row r="59" spans="2:37" ht="24.6" customHeight="1">
      <c r="B59" s="77"/>
      <c r="F59" s="78"/>
      <c r="G59" s="78"/>
      <c r="H59" s="78"/>
      <c r="I59" s="10" t="s">
        <v>104</v>
      </c>
      <c r="J59" s="10" t="s">
        <v>114</v>
      </c>
      <c r="K59" s="80"/>
      <c r="N59" s="89"/>
    </row>
    <row r="60" spans="2:37" ht="19.5" customHeight="1">
      <c r="E60" s="23" t="s">
        <v>87</v>
      </c>
      <c r="F60" s="87" t="s">
        <v>89</v>
      </c>
      <c r="G60" s="92"/>
      <c r="H60" s="78" t="s">
        <v>133</v>
      </c>
      <c r="I60" s="146"/>
      <c r="J60" s="88">
        <v>0.04</v>
      </c>
      <c r="K60" s="80"/>
      <c r="N60" s="164" t="s">
        <v>135</v>
      </c>
      <c r="O60" s="81"/>
      <c r="P60" s="81"/>
    </row>
    <row r="61" spans="2:37">
      <c r="H61" s="1"/>
      <c r="I61" s="1"/>
      <c r="N61" s="164"/>
      <c r="O61" s="81"/>
      <c r="P61" s="82"/>
    </row>
    <row r="62" spans="2:37">
      <c r="N62" s="164"/>
      <c r="O62" s="81"/>
      <c r="P62" s="81"/>
    </row>
    <row r="63" spans="2:37">
      <c r="N63" s="164"/>
    </row>
    <row r="65" spans="2:14" ht="21">
      <c r="B65" s="69" t="s">
        <v>97</v>
      </c>
      <c r="C65" s="86"/>
      <c r="D65" s="86"/>
      <c r="E65" s="86"/>
      <c r="F65" s="86"/>
      <c r="G65" s="86"/>
      <c r="H65" s="86"/>
      <c r="I65" s="86"/>
      <c r="J65" s="86"/>
      <c r="K65" s="86"/>
      <c r="L65" s="86"/>
      <c r="N65" s="86"/>
    </row>
    <row r="67" spans="2:14" ht="24.6" customHeight="1">
      <c r="B67" t="s">
        <v>126</v>
      </c>
      <c r="H67" s="78" t="s">
        <v>91</v>
      </c>
      <c r="I67" s="27"/>
      <c r="N67" s="164" t="s">
        <v>142</v>
      </c>
    </row>
    <row r="68" spans="2:14" ht="55.5" customHeight="1">
      <c r="N68" s="164" t="s">
        <v>98</v>
      </c>
    </row>
    <row r="70" spans="2:14"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</row>
  </sheetData>
  <sheetProtection algorithmName="SHA-512" hashValue="J1uHXY6hIAQ5YItgS0BKr/k8RmxIwuMdlzDYihSte4h5N8/AcE2O/yqyfiseMR4WWehmXk4FAf7OBPE9gBvtQQ==" saltValue="Gp1TDyRaoJ/DGE+VeVclJQ==" spinCount="100000" sheet="1" objects="1" scenarios="1"/>
  <mergeCells count="11">
    <mergeCell ref="N54:N56"/>
    <mergeCell ref="N57:N58"/>
    <mergeCell ref="N67:N68"/>
    <mergeCell ref="J2:L2"/>
    <mergeCell ref="N26:N27"/>
    <mergeCell ref="N31:N33"/>
    <mergeCell ref="N19:N22"/>
    <mergeCell ref="N7:N9"/>
    <mergeCell ref="N13:N15"/>
    <mergeCell ref="N49:N52"/>
    <mergeCell ref="N60:N63"/>
  </mergeCells>
  <conditionalFormatting sqref="H59:J60">
    <cfRule type="expression" dxfId="1" priority="2">
      <formula>$F$60=$P$6</formula>
    </cfRule>
  </conditionalFormatting>
  <conditionalFormatting sqref="H55:J57">
    <cfRule type="expression" dxfId="0" priority="1">
      <formula>$F$56=$P$6</formula>
    </cfRule>
  </conditionalFormatting>
  <dataValidations count="1">
    <dataValidation type="list" allowBlank="1" showInputMessage="1" showErrorMessage="1" sqref="F60 F56" xr:uid="{E0396D38-6307-4099-9C88-B82E4100FAA1}">
      <formula1>$P$6:$P$7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>
    <pageSetUpPr fitToPage="1"/>
  </sheetPr>
  <dimension ref="A1:AF35"/>
  <sheetViews>
    <sheetView workbookViewId="0">
      <selection activeCell="T16" sqref="T16"/>
    </sheetView>
  </sheetViews>
  <sheetFormatPr baseColWidth="10" defaultRowHeight="15"/>
  <cols>
    <col min="1" max="1" width="12.140625" customWidth="1"/>
    <col min="2" max="2" width="5.7109375" customWidth="1"/>
    <col min="3" max="3" width="2.7109375" customWidth="1"/>
    <col min="4" max="4" width="1.5703125" customWidth="1"/>
    <col min="5" max="5" width="15.5703125" customWidth="1"/>
    <col min="6" max="6" width="12" bestFit="1" customWidth="1"/>
    <col min="7" max="7" width="1.5703125" customWidth="1"/>
    <col min="8" max="8" width="26.85546875" customWidth="1"/>
    <col min="9" max="9" width="28" customWidth="1"/>
    <col min="10" max="10" width="1.42578125" customWidth="1"/>
    <col min="11" max="12" width="13.7109375" customWidth="1"/>
    <col min="13" max="13" width="1.42578125" customWidth="1"/>
    <col min="14" max="14" width="28.42578125" customWidth="1"/>
    <col min="15" max="15" width="1.42578125" customWidth="1"/>
    <col min="16" max="16" width="22.140625" customWidth="1"/>
    <col min="17" max="17" width="1.42578125" customWidth="1"/>
    <col min="18" max="18" width="1.7109375" customWidth="1"/>
    <col min="19" max="19" width="20.140625" customWidth="1"/>
    <col min="20" max="20" width="22.140625" bestFit="1" customWidth="1"/>
    <col min="21" max="21" width="14.28515625" bestFit="1" customWidth="1"/>
    <col min="22" max="22" width="16.85546875" customWidth="1"/>
    <col min="23" max="23" width="15.140625" customWidth="1"/>
    <col min="24" max="24" width="13.140625" bestFit="1" customWidth="1"/>
    <col min="25" max="25" width="20.5703125" customWidth="1"/>
    <col min="26" max="26" width="17" bestFit="1" customWidth="1"/>
    <col min="27" max="28" width="17" customWidth="1"/>
    <col min="29" max="29" width="20.42578125" customWidth="1"/>
    <col min="31" max="31" width="19.42578125" customWidth="1"/>
  </cols>
  <sheetData>
    <row r="1" spans="1:32" ht="28.5">
      <c r="A1" s="26" t="s">
        <v>11</v>
      </c>
    </row>
    <row r="2" spans="1:32" ht="28.5">
      <c r="A2" s="26"/>
    </row>
    <row r="3" spans="1:32" ht="23.25" customHeight="1">
      <c r="W3" s="7"/>
      <c r="X3" s="40"/>
    </row>
    <row r="4" spans="1:32" ht="18.75">
      <c r="E4" s="170" t="s">
        <v>145</v>
      </c>
      <c r="H4" s="9" t="s">
        <v>120</v>
      </c>
      <c r="K4" s="169" t="s">
        <v>125</v>
      </c>
      <c r="N4" s="4" t="s">
        <v>40</v>
      </c>
      <c r="P4" s="4" t="s">
        <v>123</v>
      </c>
    </row>
    <row r="5" spans="1:32" s="48" customFormat="1" ht="12">
      <c r="K5" s="47" t="s">
        <v>82</v>
      </c>
      <c r="N5" s="47" t="s">
        <v>82</v>
      </c>
      <c r="P5" s="47" t="s">
        <v>82</v>
      </c>
    </row>
    <row r="6" spans="1:32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N6" s="8"/>
    </row>
    <row r="7" spans="1:32">
      <c r="B7" s="1"/>
      <c r="C7" s="1"/>
      <c r="D7" s="10"/>
      <c r="E7" s="12" t="s">
        <v>82</v>
      </c>
      <c r="F7" s="12" t="s">
        <v>82</v>
      </c>
      <c r="G7" s="10"/>
      <c r="H7" s="12" t="s">
        <v>118</v>
      </c>
      <c r="I7" s="12" t="s">
        <v>116</v>
      </c>
      <c r="J7" s="10"/>
      <c r="K7" s="12"/>
      <c r="L7" s="12"/>
      <c r="N7" s="12"/>
      <c r="P7" s="12"/>
      <c r="W7" s="10"/>
      <c r="X7" s="10"/>
      <c r="Y7" s="15"/>
      <c r="Z7" s="10"/>
      <c r="AA7" s="10"/>
      <c r="AB7" s="10"/>
      <c r="AC7" s="10"/>
      <c r="AE7" s="10"/>
    </row>
    <row r="8" spans="1:32">
      <c r="C8" s="1"/>
      <c r="D8" s="10"/>
      <c r="E8" s="12" t="s">
        <v>84</v>
      </c>
      <c r="F8" s="12" t="s">
        <v>81</v>
      </c>
      <c r="G8" s="10"/>
      <c r="H8" s="12" t="s">
        <v>115</v>
      </c>
      <c r="I8" s="12" t="s">
        <v>117</v>
      </c>
      <c r="J8" s="10"/>
      <c r="K8" s="12"/>
      <c r="L8" s="12"/>
      <c r="M8" s="1"/>
      <c r="N8" s="55"/>
      <c r="O8" s="1"/>
      <c r="P8" s="12"/>
      <c r="Q8" s="1"/>
      <c r="W8" s="15"/>
      <c r="X8" s="10"/>
      <c r="Y8" s="10"/>
      <c r="Z8" s="10"/>
      <c r="AA8" s="10"/>
      <c r="AB8" s="10"/>
      <c r="AC8" s="10"/>
      <c r="AE8" s="10"/>
    </row>
    <row r="9" spans="1:32" ht="5.25" customHeight="1">
      <c r="B9" s="1"/>
      <c r="C9" s="1"/>
      <c r="D9" s="10"/>
      <c r="E9" s="10"/>
      <c r="F9" s="10"/>
      <c r="G9" s="10"/>
      <c r="H9" s="10"/>
      <c r="I9" s="10"/>
      <c r="J9" s="10"/>
      <c r="K9" s="57"/>
      <c r="L9" s="10"/>
      <c r="M9" s="1"/>
      <c r="N9" s="58"/>
      <c r="O9" s="1"/>
      <c r="P9" s="10"/>
      <c r="Q9" s="1"/>
      <c r="W9" s="15"/>
      <c r="X9" s="10"/>
      <c r="Y9" s="10"/>
      <c r="Z9" s="10"/>
      <c r="AA9" s="10"/>
      <c r="AB9" s="10"/>
      <c r="AC9" s="10"/>
      <c r="AE9" s="10"/>
    </row>
    <row r="10" spans="1:32">
      <c r="A10" s="60"/>
      <c r="B10" s="59" t="s">
        <v>51</v>
      </c>
      <c r="C10" s="1"/>
      <c r="D10" s="10"/>
      <c r="E10" s="12"/>
      <c r="F10" s="12"/>
      <c r="G10" s="10"/>
      <c r="H10" s="12" t="s">
        <v>119</v>
      </c>
      <c r="I10" s="12" t="s">
        <v>82</v>
      </c>
      <c r="J10" s="10"/>
      <c r="K10" s="56">
        <f>Eingangsdaten!H51</f>
        <v>0</v>
      </c>
      <c r="L10" s="12" t="s">
        <v>105</v>
      </c>
      <c r="M10" s="1"/>
      <c r="N10" s="56">
        <f>IFERROR(IF(Eingangsdaten!I56&gt;0,Eingangsdaten!I56,Eingangsdaten!I57*Eingangsdaten!I67),0)</f>
        <v>0</v>
      </c>
      <c r="O10" s="1"/>
      <c r="P10" s="116">
        <f>Eingangsdaten!I60</f>
        <v>0</v>
      </c>
      <c r="Q10" s="1"/>
      <c r="W10" s="15"/>
      <c r="X10" s="10"/>
      <c r="Y10" s="10"/>
      <c r="Z10" s="10"/>
      <c r="AA10" s="10"/>
      <c r="AB10" s="10"/>
      <c r="AC10" s="10"/>
      <c r="AE10" s="10"/>
    </row>
    <row r="11" spans="1:32">
      <c r="A11" s="60"/>
      <c r="B11" s="59"/>
      <c r="C11" s="1"/>
      <c r="D11" s="10"/>
      <c r="E11" s="12"/>
      <c r="F11" s="12"/>
      <c r="G11" s="10"/>
      <c r="H11" s="38">
        <f>Eingangsdaten!H7</f>
        <v>0</v>
      </c>
      <c r="I11" s="38">
        <f>Eingangsdaten!H13</f>
        <v>0.06</v>
      </c>
      <c r="J11" s="10"/>
      <c r="K11" s="56"/>
      <c r="L11" s="12"/>
      <c r="M11" s="1"/>
      <c r="N11" s="56"/>
      <c r="O11" s="1"/>
      <c r="P11" s="12"/>
      <c r="Q11" s="1"/>
      <c r="W11" s="15"/>
      <c r="X11" s="10"/>
      <c r="Y11" s="10"/>
      <c r="Z11" s="10"/>
      <c r="AA11" s="10"/>
      <c r="AB11" s="10"/>
      <c r="AC11" s="10"/>
      <c r="AE11" s="10"/>
    </row>
    <row r="12" spans="1:32">
      <c r="A12" s="60"/>
      <c r="B12" s="59" t="s">
        <v>50</v>
      </c>
      <c r="C12" s="1"/>
      <c r="D12" s="10"/>
      <c r="E12" s="12"/>
      <c r="F12" s="12"/>
      <c r="G12" s="10"/>
      <c r="H12" s="12"/>
      <c r="I12" s="12"/>
      <c r="J12" s="10"/>
      <c r="K12" s="42">
        <f>Eingangsdaten!I51</f>
        <v>0.04</v>
      </c>
      <c r="L12" s="12"/>
      <c r="M12" s="1"/>
      <c r="N12" s="42">
        <f>Eingangsdaten!J56</f>
        <v>0.04</v>
      </c>
      <c r="O12" s="1"/>
      <c r="P12" s="42">
        <f>Eingangsdaten!J60</f>
        <v>0.04</v>
      </c>
      <c r="Q12" s="1"/>
      <c r="W12" s="15"/>
      <c r="X12" s="10"/>
      <c r="Y12" s="10"/>
      <c r="Z12" s="10"/>
      <c r="AA12" s="10"/>
      <c r="AB12" s="10"/>
      <c r="AC12" s="10"/>
      <c r="AE12" s="10"/>
    </row>
    <row r="13" spans="1:32">
      <c r="B13" s="1"/>
      <c r="C13" s="1"/>
      <c r="D13" s="10"/>
      <c r="E13" s="10"/>
      <c r="F13" s="10"/>
      <c r="G13" s="10"/>
      <c r="H13" s="10"/>
      <c r="I13" s="10"/>
      <c r="J13" s="10"/>
      <c r="K13" s="10"/>
      <c r="L13" s="10"/>
      <c r="M13" s="1"/>
      <c r="N13" s="10"/>
      <c r="O13" s="1"/>
      <c r="P13" s="1"/>
      <c r="Q13" s="1"/>
      <c r="W13" s="15"/>
      <c r="X13" s="10"/>
      <c r="Y13" s="10"/>
      <c r="Z13" s="10"/>
      <c r="AA13" s="10"/>
      <c r="AB13" s="10"/>
      <c r="AC13" s="10"/>
      <c r="AE13" s="10"/>
    </row>
    <row r="14" spans="1:32" s="47" customFormat="1">
      <c r="B14" s="5" t="s">
        <v>2</v>
      </c>
      <c r="D14" s="50"/>
      <c r="E14" s="50" t="s">
        <v>12</v>
      </c>
      <c r="F14" s="50" t="s">
        <v>12</v>
      </c>
      <c r="G14" s="50"/>
      <c r="H14" s="50" t="s">
        <v>12</v>
      </c>
      <c r="I14" s="50" t="s">
        <v>12</v>
      </c>
      <c r="J14" s="50"/>
      <c r="K14" s="50" t="s">
        <v>107</v>
      </c>
      <c r="L14" s="50" t="s">
        <v>106</v>
      </c>
      <c r="N14" s="50" t="s">
        <v>41</v>
      </c>
      <c r="P14" s="50" t="s">
        <v>41</v>
      </c>
      <c r="W14" s="50"/>
      <c r="Z14" s="50"/>
      <c r="AA14" s="50"/>
      <c r="AB14" s="50"/>
      <c r="AC14" s="50"/>
      <c r="AD14" s="50"/>
      <c r="AE14" s="50"/>
      <c r="AF14" s="50"/>
    </row>
    <row r="16" spans="1:32">
      <c r="A16">
        <v>1</v>
      </c>
      <c r="B16" s="5">
        <f>Eingangsdaten!C24</f>
        <v>2023</v>
      </c>
      <c r="C16" s="1"/>
      <c r="D16" s="49"/>
      <c r="E16" s="49">
        <f>IF(Eingangsdaten!H24=0,Eingangsdaten!E24*Eingangsdaten!F24/1000,Eingangsdaten!H24)</f>
        <v>0</v>
      </c>
      <c r="F16" s="49">
        <f>E16</f>
        <v>0</v>
      </c>
      <c r="G16" s="147"/>
      <c r="H16" s="148">
        <f>F16*$H$11</f>
        <v>0</v>
      </c>
      <c r="I16" s="30">
        <f>H16*$I$11</f>
        <v>0</v>
      </c>
      <c r="J16" s="30"/>
      <c r="K16" s="151">
        <f>K10</f>
        <v>0</v>
      </c>
      <c r="L16" s="151">
        <f t="shared" ref="L16:L35" si="0">I16*K16</f>
        <v>0</v>
      </c>
      <c r="M16" s="151"/>
      <c r="N16" s="151">
        <f>N10</f>
        <v>0</v>
      </c>
      <c r="O16" s="151"/>
      <c r="P16" s="151">
        <f>P10</f>
        <v>0</v>
      </c>
      <c r="Q16" s="31"/>
      <c r="W16" s="32"/>
      <c r="X16" s="39"/>
      <c r="Y16" s="40"/>
      <c r="Z16" s="41"/>
      <c r="AA16" s="41"/>
      <c r="AB16" s="41"/>
      <c r="AC16" s="32"/>
      <c r="AD16" s="40"/>
      <c r="AE16" s="41"/>
      <c r="AF16" s="40"/>
    </row>
    <row r="17" spans="1:32">
      <c r="A17">
        <v>2</v>
      </c>
      <c r="B17" s="5">
        <f>Eingangsdaten!C25</f>
        <v>2024</v>
      </c>
      <c r="C17" s="1"/>
      <c r="D17" s="49"/>
      <c r="E17" s="49">
        <f>IF(Eingangsdaten!H25=0,Eingangsdaten!E25*Eingangsdaten!F25/1000,Eingangsdaten!H25)</f>
        <v>0</v>
      </c>
      <c r="F17" s="49">
        <f>F16+E17</f>
        <v>0</v>
      </c>
      <c r="G17" s="147"/>
      <c r="H17" s="148">
        <f t="shared" ref="H17:H35" si="1">F17*$H$11</f>
        <v>0</v>
      </c>
      <c r="I17" s="30">
        <f t="shared" ref="I17:I35" si="2">H17*$I$11</f>
        <v>0</v>
      </c>
      <c r="J17" s="30"/>
      <c r="K17" s="151">
        <f t="shared" ref="K17:K35" si="3">K16*(1+$K$12)</f>
        <v>0</v>
      </c>
      <c r="L17" s="151">
        <f t="shared" si="0"/>
        <v>0</v>
      </c>
      <c r="M17" s="151"/>
      <c r="N17" s="151">
        <f>N16*(1+$N$12)</f>
        <v>0</v>
      </c>
      <c r="O17" s="151"/>
      <c r="P17" s="151">
        <f>P16*(1+$P$12)</f>
        <v>0</v>
      </c>
      <c r="Q17" s="32"/>
      <c r="W17" s="32"/>
      <c r="X17" s="39"/>
      <c r="Y17" s="40"/>
      <c r="Z17" s="41"/>
      <c r="AA17" s="41"/>
      <c r="AB17" s="41"/>
      <c r="AC17" s="32"/>
      <c r="AD17" s="40"/>
      <c r="AE17" s="41"/>
      <c r="AF17" s="40"/>
    </row>
    <row r="18" spans="1:32">
      <c r="A18">
        <v>3</v>
      </c>
      <c r="B18" s="5">
        <f>Eingangsdaten!C26</f>
        <v>2025</v>
      </c>
      <c r="C18" s="1"/>
      <c r="D18" s="49"/>
      <c r="E18" s="49">
        <f>IF(Eingangsdaten!H26=0,Eingangsdaten!E26*Eingangsdaten!F26/1000,Eingangsdaten!H26)</f>
        <v>0</v>
      </c>
      <c r="F18" s="49">
        <f t="shared" ref="F18:F35" si="4">F17+E18</f>
        <v>0</v>
      </c>
      <c r="G18" s="147"/>
      <c r="H18" s="148">
        <f t="shared" si="1"/>
        <v>0</v>
      </c>
      <c r="I18" s="30">
        <f t="shared" si="2"/>
        <v>0</v>
      </c>
      <c r="J18" s="30"/>
      <c r="K18" s="151">
        <f t="shared" si="3"/>
        <v>0</v>
      </c>
      <c r="L18" s="151">
        <f t="shared" si="0"/>
        <v>0</v>
      </c>
      <c r="M18" s="151"/>
      <c r="N18" s="151">
        <f t="shared" ref="N18:N35" si="5">N17*(1+$N$12)</f>
        <v>0</v>
      </c>
      <c r="O18" s="151"/>
      <c r="P18" s="151">
        <f t="shared" ref="P18:P35" si="6">P17*(1+$P$12)</f>
        <v>0</v>
      </c>
      <c r="Q18" s="32"/>
      <c r="W18" s="32"/>
      <c r="X18" s="39"/>
      <c r="Y18" s="40"/>
      <c r="Z18" s="41"/>
      <c r="AA18" s="41"/>
      <c r="AB18" s="41"/>
      <c r="AC18" s="32"/>
      <c r="AD18" s="40"/>
      <c r="AE18" s="41"/>
      <c r="AF18" s="40"/>
    </row>
    <row r="19" spans="1:32">
      <c r="A19">
        <v>4</v>
      </c>
      <c r="B19" s="5">
        <f>Eingangsdaten!C27</f>
        <v>2026</v>
      </c>
      <c r="C19" s="1"/>
      <c r="D19" s="49"/>
      <c r="E19" s="49">
        <f>IF(Eingangsdaten!H27=0,Eingangsdaten!E27*Eingangsdaten!F27/1000,Eingangsdaten!H27)</f>
        <v>0</v>
      </c>
      <c r="F19" s="49">
        <f t="shared" si="4"/>
        <v>0</v>
      </c>
      <c r="G19" s="147"/>
      <c r="H19" s="148">
        <f t="shared" si="1"/>
        <v>0</v>
      </c>
      <c r="I19" s="30">
        <f t="shared" si="2"/>
        <v>0</v>
      </c>
      <c r="J19" s="30"/>
      <c r="K19" s="151">
        <f t="shared" si="3"/>
        <v>0</v>
      </c>
      <c r="L19" s="151">
        <f t="shared" si="0"/>
        <v>0</v>
      </c>
      <c r="M19" s="151"/>
      <c r="N19" s="151">
        <f t="shared" si="5"/>
        <v>0</v>
      </c>
      <c r="O19" s="151"/>
      <c r="P19" s="151">
        <f t="shared" si="6"/>
        <v>0</v>
      </c>
      <c r="Q19" s="32"/>
      <c r="W19" s="32"/>
      <c r="X19" s="39"/>
      <c r="Y19" s="40"/>
      <c r="Z19" s="41"/>
      <c r="AA19" s="41"/>
      <c r="AB19" s="41"/>
      <c r="AC19" s="32"/>
      <c r="AD19" s="40"/>
      <c r="AE19" s="41"/>
      <c r="AF19" s="40"/>
    </row>
    <row r="20" spans="1:32">
      <c r="A20">
        <v>5</v>
      </c>
      <c r="B20" s="5">
        <f>Eingangsdaten!C28</f>
        <v>2027</v>
      </c>
      <c r="C20" s="1"/>
      <c r="D20" s="49"/>
      <c r="E20" s="49">
        <f>IF(Eingangsdaten!H28=0,Eingangsdaten!E28*Eingangsdaten!F28/1000,Eingangsdaten!H28)</f>
        <v>0</v>
      </c>
      <c r="F20" s="49">
        <f t="shared" si="4"/>
        <v>0</v>
      </c>
      <c r="G20" s="147"/>
      <c r="H20" s="148">
        <f t="shared" si="1"/>
        <v>0</v>
      </c>
      <c r="I20" s="30">
        <f t="shared" si="2"/>
        <v>0</v>
      </c>
      <c r="J20" s="30"/>
      <c r="K20" s="151">
        <f t="shared" si="3"/>
        <v>0</v>
      </c>
      <c r="L20" s="151">
        <f t="shared" si="0"/>
        <v>0</v>
      </c>
      <c r="M20" s="151"/>
      <c r="N20" s="151">
        <f t="shared" si="5"/>
        <v>0</v>
      </c>
      <c r="O20" s="151"/>
      <c r="P20" s="151">
        <f t="shared" si="6"/>
        <v>0</v>
      </c>
      <c r="Q20" s="32"/>
      <c r="W20" s="32"/>
      <c r="X20" s="39"/>
      <c r="Y20" s="40"/>
      <c r="Z20" s="41"/>
      <c r="AA20" s="41"/>
      <c r="AB20" s="41"/>
      <c r="AC20" s="32"/>
      <c r="AD20" s="40"/>
      <c r="AE20" s="41"/>
      <c r="AF20" s="40"/>
    </row>
    <row r="21" spans="1:32">
      <c r="A21">
        <v>6</v>
      </c>
      <c r="B21" s="5">
        <f>Eingangsdaten!C29</f>
        <v>2028</v>
      </c>
      <c r="C21" s="1"/>
      <c r="D21" s="49"/>
      <c r="E21" s="49">
        <f>IF(Eingangsdaten!H29=0,Eingangsdaten!E29*Eingangsdaten!F29/1000,Eingangsdaten!H29)</f>
        <v>0</v>
      </c>
      <c r="F21" s="49">
        <f t="shared" si="4"/>
        <v>0</v>
      </c>
      <c r="G21" s="147"/>
      <c r="H21" s="148">
        <f t="shared" si="1"/>
        <v>0</v>
      </c>
      <c r="I21" s="30">
        <f t="shared" si="2"/>
        <v>0</v>
      </c>
      <c r="J21" s="30"/>
      <c r="K21" s="151">
        <f t="shared" si="3"/>
        <v>0</v>
      </c>
      <c r="L21" s="151">
        <f t="shared" si="0"/>
        <v>0</v>
      </c>
      <c r="M21" s="151"/>
      <c r="N21" s="151">
        <f t="shared" si="5"/>
        <v>0</v>
      </c>
      <c r="O21" s="151"/>
      <c r="P21" s="151">
        <f t="shared" si="6"/>
        <v>0</v>
      </c>
      <c r="Q21" s="32"/>
      <c r="W21" s="32"/>
      <c r="X21" s="39"/>
      <c r="Y21" s="40"/>
      <c r="Z21" s="41"/>
      <c r="AA21" s="41"/>
      <c r="AB21" s="41"/>
      <c r="AC21" s="32"/>
      <c r="AD21" s="40"/>
      <c r="AE21" s="41"/>
      <c r="AF21" s="40"/>
    </row>
    <row r="22" spans="1:32">
      <c r="A22">
        <v>7</v>
      </c>
      <c r="B22" s="5">
        <f>Eingangsdaten!C30</f>
        <v>2029</v>
      </c>
      <c r="C22" s="1"/>
      <c r="D22" s="49"/>
      <c r="E22" s="49">
        <f>IF(Eingangsdaten!H30=0,Eingangsdaten!E30*Eingangsdaten!F30/1000,Eingangsdaten!H30)</f>
        <v>0</v>
      </c>
      <c r="F22" s="49">
        <f t="shared" si="4"/>
        <v>0</v>
      </c>
      <c r="G22" s="147"/>
      <c r="H22" s="148">
        <f t="shared" si="1"/>
        <v>0</v>
      </c>
      <c r="I22" s="30">
        <f t="shared" si="2"/>
        <v>0</v>
      </c>
      <c r="J22" s="30"/>
      <c r="K22" s="151">
        <f t="shared" si="3"/>
        <v>0</v>
      </c>
      <c r="L22" s="151">
        <f t="shared" si="0"/>
        <v>0</v>
      </c>
      <c r="M22" s="151"/>
      <c r="N22" s="151">
        <f t="shared" si="5"/>
        <v>0</v>
      </c>
      <c r="O22" s="151"/>
      <c r="P22" s="151">
        <f t="shared" si="6"/>
        <v>0</v>
      </c>
      <c r="Q22" s="32"/>
      <c r="W22" s="32"/>
      <c r="X22" s="39"/>
      <c r="Y22" s="40"/>
      <c r="Z22" s="41"/>
      <c r="AA22" s="41"/>
      <c r="AB22" s="41"/>
      <c r="AC22" s="32"/>
      <c r="AD22" s="40"/>
      <c r="AE22" s="41"/>
      <c r="AF22" s="40"/>
    </row>
    <row r="23" spans="1:32">
      <c r="A23">
        <v>8</v>
      </c>
      <c r="B23" s="5">
        <f>Eingangsdaten!C31</f>
        <v>2030</v>
      </c>
      <c r="C23" s="1"/>
      <c r="D23" s="49"/>
      <c r="E23" s="49">
        <f>IF(Eingangsdaten!H31=0,Eingangsdaten!E31*Eingangsdaten!F31/1000,Eingangsdaten!H31)</f>
        <v>0</v>
      </c>
      <c r="F23" s="49">
        <f t="shared" si="4"/>
        <v>0</v>
      </c>
      <c r="G23" s="147"/>
      <c r="H23" s="148">
        <f t="shared" si="1"/>
        <v>0</v>
      </c>
      <c r="I23" s="30">
        <f t="shared" si="2"/>
        <v>0</v>
      </c>
      <c r="J23" s="30"/>
      <c r="K23" s="151">
        <f t="shared" si="3"/>
        <v>0</v>
      </c>
      <c r="L23" s="151">
        <f t="shared" si="0"/>
        <v>0</v>
      </c>
      <c r="M23" s="151"/>
      <c r="N23" s="151">
        <f t="shared" si="5"/>
        <v>0</v>
      </c>
      <c r="O23" s="151"/>
      <c r="P23" s="151">
        <f t="shared" si="6"/>
        <v>0</v>
      </c>
      <c r="Q23" s="32"/>
      <c r="W23" s="32"/>
      <c r="X23" s="39"/>
      <c r="Y23" s="40"/>
      <c r="Z23" s="41"/>
      <c r="AA23" s="41"/>
      <c r="AB23" s="41"/>
      <c r="AC23" s="32"/>
      <c r="AD23" s="40"/>
      <c r="AE23" s="41"/>
      <c r="AF23" s="40"/>
    </row>
    <row r="24" spans="1:32">
      <c r="A24">
        <v>9</v>
      </c>
      <c r="B24" s="5">
        <f>Eingangsdaten!C32</f>
        <v>2031</v>
      </c>
      <c r="C24" s="1"/>
      <c r="D24" s="49"/>
      <c r="E24" s="49">
        <f>IF(Eingangsdaten!H32=0,Eingangsdaten!E32*Eingangsdaten!F32/1000,Eingangsdaten!H32)</f>
        <v>0</v>
      </c>
      <c r="F24" s="49">
        <f t="shared" si="4"/>
        <v>0</v>
      </c>
      <c r="G24" s="147"/>
      <c r="H24" s="148">
        <f t="shared" si="1"/>
        <v>0</v>
      </c>
      <c r="I24" s="30">
        <f t="shared" si="2"/>
        <v>0</v>
      </c>
      <c r="J24" s="30"/>
      <c r="K24" s="151">
        <f t="shared" si="3"/>
        <v>0</v>
      </c>
      <c r="L24" s="151">
        <f t="shared" si="0"/>
        <v>0</v>
      </c>
      <c r="M24" s="151"/>
      <c r="N24" s="151">
        <f t="shared" si="5"/>
        <v>0</v>
      </c>
      <c r="O24" s="151"/>
      <c r="P24" s="151">
        <f t="shared" si="6"/>
        <v>0</v>
      </c>
      <c r="Q24" s="32"/>
      <c r="W24" s="32"/>
      <c r="X24" s="39"/>
      <c r="Y24" s="40"/>
      <c r="Z24" s="41"/>
      <c r="AA24" s="41"/>
      <c r="AB24" s="41"/>
      <c r="AC24" s="32"/>
      <c r="AD24" s="40"/>
      <c r="AE24" s="41"/>
      <c r="AF24" s="40"/>
    </row>
    <row r="25" spans="1:32">
      <c r="A25">
        <v>10</v>
      </c>
      <c r="B25" s="5">
        <f>Eingangsdaten!C33</f>
        <v>2032</v>
      </c>
      <c r="C25" s="1"/>
      <c r="D25" s="49"/>
      <c r="E25" s="49">
        <f>IF(Eingangsdaten!H33=0,Eingangsdaten!E33*Eingangsdaten!F33/1000,Eingangsdaten!H33)</f>
        <v>0</v>
      </c>
      <c r="F25" s="49">
        <f t="shared" si="4"/>
        <v>0</v>
      </c>
      <c r="G25" s="147"/>
      <c r="H25" s="148">
        <f t="shared" si="1"/>
        <v>0</v>
      </c>
      <c r="I25" s="30">
        <f t="shared" si="2"/>
        <v>0</v>
      </c>
      <c r="J25" s="30"/>
      <c r="K25" s="151">
        <f t="shared" si="3"/>
        <v>0</v>
      </c>
      <c r="L25" s="151">
        <f t="shared" si="0"/>
        <v>0</v>
      </c>
      <c r="M25" s="151"/>
      <c r="N25" s="151">
        <f t="shared" si="5"/>
        <v>0</v>
      </c>
      <c r="O25" s="151"/>
      <c r="P25" s="151">
        <f t="shared" si="6"/>
        <v>0</v>
      </c>
      <c r="Q25" s="32"/>
      <c r="W25" s="32"/>
      <c r="X25" s="39"/>
      <c r="Y25" s="40"/>
      <c r="Z25" s="41"/>
      <c r="AA25" s="41"/>
      <c r="AB25" s="41"/>
      <c r="AC25" s="32"/>
      <c r="AD25" s="40"/>
      <c r="AE25" s="41"/>
      <c r="AF25" s="40"/>
    </row>
    <row r="26" spans="1:32">
      <c r="A26">
        <v>11</v>
      </c>
      <c r="B26" s="5">
        <f>Eingangsdaten!C34</f>
        <v>2033</v>
      </c>
      <c r="C26" s="1"/>
      <c r="D26" s="49"/>
      <c r="E26" s="49">
        <f>IF(Eingangsdaten!H34=0,Eingangsdaten!E34*Eingangsdaten!F34/1000,Eingangsdaten!H34)</f>
        <v>0</v>
      </c>
      <c r="F26" s="49">
        <f t="shared" si="4"/>
        <v>0</v>
      </c>
      <c r="G26" s="147"/>
      <c r="H26" s="148">
        <f t="shared" si="1"/>
        <v>0</v>
      </c>
      <c r="I26" s="30">
        <f t="shared" si="2"/>
        <v>0</v>
      </c>
      <c r="J26" s="30"/>
      <c r="K26" s="151">
        <f t="shared" si="3"/>
        <v>0</v>
      </c>
      <c r="L26" s="151">
        <f t="shared" si="0"/>
        <v>0</v>
      </c>
      <c r="M26" s="151"/>
      <c r="N26" s="151">
        <f t="shared" si="5"/>
        <v>0</v>
      </c>
      <c r="O26" s="151"/>
      <c r="P26" s="151">
        <f t="shared" si="6"/>
        <v>0</v>
      </c>
      <c r="Q26" s="32"/>
      <c r="W26" s="32"/>
      <c r="X26" s="39"/>
      <c r="Y26" s="40"/>
      <c r="Z26" s="41"/>
      <c r="AA26" s="41"/>
      <c r="AB26" s="41"/>
      <c r="AC26" s="32"/>
      <c r="AD26" s="40"/>
      <c r="AE26" s="41"/>
      <c r="AF26" s="40"/>
    </row>
    <row r="27" spans="1:32">
      <c r="A27">
        <v>12</v>
      </c>
      <c r="B27" s="5">
        <f>Eingangsdaten!C35</f>
        <v>2034</v>
      </c>
      <c r="C27" s="1"/>
      <c r="D27" s="49"/>
      <c r="E27" s="49">
        <f>IF(Eingangsdaten!H35=0,Eingangsdaten!E35*Eingangsdaten!F35/1000,Eingangsdaten!H35)</f>
        <v>0</v>
      </c>
      <c r="F27" s="49">
        <f t="shared" si="4"/>
        <v>0</v>
      </c>
      <c r="G27" s="147"/>
      <c r="H27" s="148">
        <f t="shared" si="1"/>
        <v>0</v>
      </c>
      <c r="I27" s="30">
        <f t="shared" si="2"/>
        <v>0</v>
      </c>
      <c r="J27" s="30"/>
      <c r="K27" s="151">
        <f t="shared" si="3"/>
        <v>0</v>
      </c>
      <c r="L27" s="151">
        <f t="shared" si="0"/>
        <v>0</v>
      </c>
      <c r="M27" s="151"/>
      <c r="N27" s="151">
        <f t="shared" si="5"/>
        <v>0</v>
      </c>
      <c r="O27" s="151"/>
      <c r="P27" s="151">
        <f t="shared" si="6"/>
        <v>0</v>
      </c>
      <c r="Q27" s="32"/>
      <c r="W27" s="32"/>
      <c r="X27" s="39"/>
      <c r="Y27" s="40"/>
      <c r="Z27" s="41"/>
      <c r="AA27" s="41"/>
      <c r="AB27" s="41"/>
      <c r="AC27" s="32"/>
      <c r="AD27" s="40"/>
      <c r="AE27" s="41"/>
      <c r="AF27" s="40"/>
    </row>
    <row r="28" spans="1:32">
      <c r="A28">
        <v>13</v>
      </c>
      <c r="B28" s="5">
        <f>Eingangsdaten!C36</f>
        <v>2035</v>
      </c>
      <c r="C28" s="1"/>
      <c r="D28" s="49"/>
      <c r="E28" s="49">
        <f>IF(Eingangsdaten!H36=0,Eingangsdaten!E36*Eingangsdaten!F36/1000,Eingangsdaten!H36)</f>
        <v>0</v>
      </c>
      <c r="F28" s="49">
        <f t="shared" si="4"/>
        <v>0</v>
      </c>
      <c r="G28" s="147"/>
      <c r="H28" s="148">
        <f t="shared" si="1"/>
        <v>0</v>
      </c>
      <c r="I28" s="30">
        <f t="shared" si="2"/>
        <v>0</v>
      </c>
      <c r="J28" s="30"/>
      <c r="K28" s="151">
        <f t="shared" si="3"/>
        <v>0</v>
      </c>
      <c r="L28" s="151">
        <f t="shared" si="0"/>
        <v>0</v>
      </c>
      <c r="M28" s="151"/>
      <c r="N28" s="151">
        <f t="shared" si="5"/>
        <v>0</v>
      </c>
      <c r="O28" s="151"/>
      <c r="P28" s="151">
        <f t="shared" si="6"/>
        <v>0</v>
      </c>
      <c r="Q28" s="32"/>
      <c r="W28" s="32"/>
      <c r="X28" s="39"/>
      <c r="Y28" s="40"/>
      <c r="Z28" s="41"/>
      <c r="AA28" s="41"/>
      <c r="AB28" s="41"/>
      <c r="AC28" s="32"/>
      <c r="AD28" s="40"/>
      <c r="AE28" s="41"/>
      <c r="AF28" s="40"/>
    </row>
    <row r="29" spans="1:32">
      <c r="A29">
        <v>14</v>
      </c>
      <c r="B29" s="5">
        <f>Eingangsdaten!C37</f>
        <v>2036</v>
      </c>
      <c r="C29" s="1"/>
      <c r="D29" s="49"/>
      <c r="E29" s="49">
        <f>IF(Eingangsdaten!H37=0,Eingangsdaten!E37*Eingangsdaten!F37/1000,Eingangsdaten!H37)</f>
        <v>0</v>
      </c>
      <c r="F29" s="49">
        <f t="shared" si="4"/>
        <v>0</v>
      </c>
      <c r="G29" s="147"/>
      <c r="H29" s="148">
        <f t="shared" si="1"/>
        <v>0</v>
      </c>
      <c r="I29" s="30">
        <f t="shared" si="2"/>
        <v>0</v>
      </c>
      <c r="J29" s="30"/>
      <c r="K29" s="151">
        <f t="shared" si="3"/>
        <v>0</v>
      </c>
      <c r="L29" s="151">
        <f t="shared" si="0"/>
        <v>0</v>
      </c>
      <c r="M29" s="151"/>
      <c r="N29" s="151">
        <f t="shared" si="5"/>
        <v>0</v>
      </c>
      <c r="O29" s="151"/>
      <c r="P29" s="151">
        <f t="shared" si="6"/>
        <v>0</v>
      </c>
      <c r="Q29" s="32"/>
      <c r="W29" s="32"/>
      <c r="X29" s="39"/>
      <c r="Y29" s="40"/>
      <c r="Z29" s="41"/>
      <c r="AA29" s="41"/>
      <c r="AB29" s="41"/>
      <c r="AC29" s="32"/>
      <c r="AD29" s="40"/>
      <c r="AE29" s="41"/>
      <c r="AF29" s="40"/>
    </row>
    <row r="30" spans="1:32">
      <c r="A30">
        <v>15</v>
      </c>
      <c r="B30" s="5">
        <f>Eingangsdaten!C38</f>
        <v>2037</v>
      </c>
      <c r="C30" s="1"/>
      <c r="D30" s="49"/>
      <c r="E30" s="49">
        <f>IF(Eingangsdaten!H38=0,Eingangsdaten!E38*Eingangsdaten!F38/1000,Eingangsdaten!H38)</f>
        <v>0</v>
      </c>
      <c r="F30" s="49">
        <f t="shared" si="4"/>
        <v>0</v>
      </c>
      <c r="G30" s="147"/>
      <c r="H30" s="148">
        <f t="shared" si="1"/>
        <v>0</v>
      </c>
      <c r="I30" s="30">
        <f t="shared" si="2"/>
        <v>0</v>
      </c>
      <c r="J30" s="30"/>
      <c r="K30" s="151">
        <f t="shared" si="3"/>
        <v>0</v>
      </c>
      <c r="L30" s="151">
        <f t="shared" si="0"/>
        <v>0</v>
      </c>
      <c r="M30" s="151"/>
      <c r="N30" s="151">
        <f t="shared" si="5"/>
        <v>0</v>
      </c>
      <c r="O30" s="151"/>
      <c r="P30" s="151">
        <f t="shared" si="6"/>
        <v>0</v>
      </c>
      <c r="Q30" s="32"/>
      <c r="W30" s="32"/>
      <c r="X30" s="39"/>
      <c r="Y30" s="40"/>
      <c r="Z30" s="41"/>
      <c r="AA30" s="41"/>
      <c r="AB30" s="41"/>
      <c r="AC30" s="32"/>
      <c r="AD30" s="40"/>
      <c r="AE30" s="41"/>
      <c r="AF30" s="40"/>
    </row>
    <row r="31" spans="1:32">
      <c r="A31">
        <v>16</v>
      </c>
      <c r="B31" s="5">
        <f>Eingangsdaten!C39</f>
        <v>2038</v>
      </c>
      <c r="C31" s="1"/>
      <c r="D31" s="49"/>
      <c r="E31" s="49">
        <f>IF(Eingangsdaten!H39=0,Eingangsdaten!E39*Eingangsdaten!F39/1000,Eingangsdaten!H39)</f>
        <v>0</v>
      </c>
      <c r="F31" s="49">
        <f t="shared" si="4"/>
        <v>0</v>
      </c>
      <c r="G31" s="147"/>
      <c r="H31" s="148">
        <f t="shared" si="1"/>
        <v>0</v>
      </c>
      <c r="I31" s="30">
        <f t="shared" si="2"/>
        <v>0</v>
      </c>
      <c r="J31" s="30"/>
      <c r="K31" s="151">
        <f t="shared" si="3"/>
        <v>0</v>
      </c>
      <c r="L31" s="151">
        <f t="shared" si="0"/>
        <v>0</v>
      </c>
      <c r="M31" s="151"/>
      <c r="N31" s="151">
        <f t="shared" si="5"/>
        <v>0</v>
      </c>
      <c r="O31" s="151"/>
      <c r="P31" s="151">
        <f t="shared" si="6"/>
        <v>0</v>
      </c>
      <c r="Q31" s="32"/>
      <c r="W31" s="32"/>
      <c r="X31" s="39"/>
      <c r="Y31" s="40"/>
      <c r="Z31" s="41"/>
      <c r="AA31" s="41"/>
      <c r="AB31" s="41"/>
      <c r="AC31" s="32"/>
      <c r="AD31" s="40"/>
      <c r="AE31" s="41"/>
      <c r="AF31" s="40"/>
    </row>
    <row r="32" spans="1:32">
      <c r="A32">
        <v>17</v>
      </c>
      <c r="B32" s="5">
        <f>Eingangsdaten!C40</f>
        <v>2039</v>
      </c>
      <c r="C32" s="1"/>
      <c r="D32" s="49"/>
      <c r="E32" s="49">
        <f>IF(Eingangsdaten!H40=0,Eingangsdaten!E40*Eingangsdaten!F40/1000,Eingangsdaten!H40)</f>
        <v>0</v>
      </c>
      <c r="F32" s="49">
        <f t="shared" si="4"/>
        <v>0</v>
      </c>
      <c r="G32" s="147"/>
      <c r="H32" s="148">
        <f t="shared" si="1"/>
        <v>0</v>
      </c>
      <c r="I32" s="30">
        <f t="shared" si="2"/>
        <v>0</v>
      </c>
      <c r="J32" s="30"/>
      <c r="K32" s="151">
        <f t="shared" si="3"/>
        <v>0</v>
      </c>
      <c r="L32" s="151">
        <f t="shared" si="0"/>
        <v>0</v>
      </c>
      <c r="M32" s="151"/>
      <c r="N32" s="151">
        <f t="shared" si="5"/>
        <v>0</v>
      </c>
      <c r="O32" s="151"/>
      <c r="P32" s="151">
        <f t="shared" si="6"/>
        <v>0</v>
      </c>
      <c r="Q32" s="32"/>
      <c r="W32" s="32"/>
      <c r="X32" s="39"/>
      <c r="Y32" s="40"/>
      <c r="Z32" s="41"/>
      <c r="AA32" s="41"/>
      <c r="AB32" s="41"/>
      <c r="AC32" s="32"/>
      <c r="AD32" s="40"/>
      <c r="AE32" s="41"/>
      <c r="AF32" s="40"/>
    </row>
    <row r="33" spans="1:32">
      <c r="A33">
        <v>18</v>
      </c>
      <c r="B33" s="5">
        <f>Eingangsdaten!C41</f>
        <v>2040</v>
      </c>
      <c r="C33" s="1"/>
      <c r="D33" s="49"/>
      <c r="E33" s="49">
        <f>IF(Eingangsdaten!H41=0,Eingangsdaten!E41*Eingangsdaten!F41/1000,Eingangsdaten!H41)</f>
        <v>0</v>
      </c>
      <c r="F33" s="49">
        <f t="shared" si="4"/>
        <v>0</v>
      </c>
      <c r="G33" s="147"/>
      <c r="H33" s="148">
        <f t="shared" si="1"/>
        <v>0</v>
      </c>
      <c r="I33" s="30">
        <f t="shared" si="2"/>
        <v>0</v>
      </c>
      <c r="J33" s="30"/>
      <c r="K33" s="151">
        <f t="shared" si="3"/>
        <v>0</v>
      </c>
      <c r="L33" s="151">
        <f t="shared" si="0"/>
        <v>0</v>
      </c>
      <c r="M33" s="151"/>
      <c r="N33" s="151">
        <f t="shared" si="5"/>
        <v>0</v>
      </c>
      <c r="O33" s="151"/>
      <c r="P33" s="151">
        <f t="shared" si="6"/>
        <v>0</v>
      </c>
      <c r="Q33" s="32"/>
      <c r="W33" s="32"/>
      <c r="X33" s="39"/>
      <c r="Y33" s="40"/>
      <c r="Z33" s="41"/>
      <c r="AA33" s="41"/>
      <c r="AB33" s="41"/>
      <c r="AC33" s="32"/>
      <c r="AD33" s="40"/>
      <c r="AE33" s="41"/>
      <c r="AF33" s="40"/>
    </row>
    <row r="34" spans="1:32">
      <c r="A34">
        <v>19</v>
      </c>
      <c r="B34" s="5">
        <f>Eingangsdaten!C42</f>
        <v>2041</v>
      </c>
      <c r="C34" s="1"/>
      <c r="D34" s="49"/>
      <c r="E34" s="49">
        <f>IF(Eingangsdaten!H42=0,Eingangsdaten!E42*Eingangsdaten!F42/1000,Eingangsdaten!H42)</f>
        <v>0</v>
      </c>
      <c r="F34" s="49">
        <f t="shared" si="4"/>
        <v>0</v>
      </c>
      <c r="G34" s="147"/>
      <c r="H34" s="148">
        <f t="shared" si="1"/>
        <v>0</v>
      </c>
      <c r="I34" s="30">
        <f t="shared" si="2"/>
        <v>0</v>
      </c>
      <c r="J34" s="30"/>
      <c r="K34" s="151">
        <f t="shared" si="3"/>
        <v>0</v>
      </c>
      <c r="L34" s="151">
        <f t="shared" si="0"/>
        <v>0</v>
      </c>
      <c r="M34" s="151"/>
      <c r="N34" s="151">
        <f t="shared" si="5"/>
        <v>0</v>
      </c>
      <c r="O34" s="151"/>
      <c r="P34" s="151">
        <f t="shared" si="6"/>
        <v>0</v>
      </c>
      <c r="Q34" s="32"/>
      <c r="W34" s="32"/>
      <c r="X34" s="39"/>
      <c r="Y34" s="40"/>
      <c r="Z34" s="41"/>
      <c r="AA34" s="41"/>
      <c r="AB34" s="41"/>
      <c r="AC34" s="32"/>
      <c r="AD34" s="40"/>
      <c r="AE34" s="41"/>
      <c r="AF34" s="40"/>
    </row>
    <row r="35" spans="1:32">
      <c r="A35">
        <v>20</v>
      </c>
      <c r="B35" s="5">
        <f>Eingangsdaten!C43</f>
        <v>2042</v>
      </c>
      <c r="C35" s="1"/>
      <c r="D35" s="49"/>
      <c r="E35" s="49">
        <f>IF(Eingangsdaten!H43=0,Eingangsdaten!E43*Eingangsdaten!F43/1000,Eingangsdaten!H43)</f>
        <v>0</v>
      </c>
      <c r="F35" s="49">
        <f t="shared" si="4"/>
        <v>0</v>
      </c>
      <c r="G35" s="147"/>
      <c r="H35" s="148">
        <f t="shared" si="1"/>
        <v>0</v>
      </c>
      <c r="I35" s="30">
        <f t="shared" si="2"/>
        <v>0</v>
      </c>
      <c r="J35" s="30"/>
      <c r="K35" s="151">
        <f t="shared" si="3"/>
        <v>0</v>
      </c>
      <c r="L35" s="151">
        <f t="shared" si="0"/>
        <v>0</v>
      </c>
      <c r="M35" s="151"/>
      <c r="N35" s="151">
        <f t="shared" si="5"/>
        <v>0</v>
      </c>
      <c r="O35" s="151"/>
      <c r="P35" s="151">
        <f t="shared" si="6"/>
        <v>0</v>
      </c>
      <c r="Q35" s="32"/>
      <c r="W35" s="32"/>
      <c r="X35" s="39"/>
      <c r="Y35" s="40"/>
      <c r="Z35" s="41"/>
      <c r="AA35" s="41"/>
      <c r="AB35" s="41"/>
      <c r="AC35" s="32"/>
      <c r="AD35" s="40"/>
      <c r="AE35" s="41"/>
      <c r="AF35" s="40"/>
    </row>
  </sheetData>
  <sheetProtection algorithmName="SHA-512" hashValue="uDRlIFwkqjVAJAEKm7/tAm6PrWp67aHPRGxtEwhj0rPHuMSg5iQlShRQ0adALCZ+HHlfgPXZVCt7waG870NxMw==" saltValue="oAPICw1q7ssN+YUBKJH6xw==" spinCount="100000" sheet="1" objects="1" scenarios="1"/>
  <pageMargins left="0.70866141732283472" right="0.82677165354330717" top="0.78740157480314965" bottom="2.3622047244094491" header="0.31496062992125984" footer="0.31496062992125984"/>
  <pageSetup paperSize="9" scale="52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B1:Q51"/>
  <sheetViews>
    <sheetView showGridLines="0" workbookViewId="0">
      <selection activeCell="E11" sqref="E11"/>
    </sheetView>
  </sheetViews>
  <sheetFormatPr baseColWidth="10" defaultColWidth="11.42578125" defaultRowHeight="15"/>
  <cols>
    <col min="1" max="1" width="2.85546875" customWidth="1"/>
    <col min="2" max="2" width="3.140625" bestFit="1" customWidth="1"/>
    <col min="3" max="3" width="5.140625" style="16" bestFit="1" customWidth="1"/>
    <col min="4" max="4" width="1.140625" customWidth="1"/>
    <col min="5" max="5" width="17.140625" customWidth="1"/>
    <col min="6" max="6" width="14.5703125" customWidth="1"/>
    <col min="7" max="7" width="0.85546875" customWidth="1"/>
    <col min="8" max="8" width="10" customWidth="1"/>
    <col min="9" max="9" width="0.85546875" customWidth="1"/>
    <col min="10" max="10" width="18.140625" customWidth="1"/>
    <col min="11" max="11" width="0.85546875" customWidth="1"/>
    <col min="12" max="12" width="10" customWidth="1"/>
    <col min="13" max="13" width="0.85546875" customWidth="1"/>
    <col min="14" max="14" width="13" customWidth="1"/>
    <col min="15" max="15" width="0.85546875" customWidth="1"/>
    <col min="16" max="16" width="11.5703125" customWidth="1"/>
    <col min="17" max="17" width="3.28515625" customWidth="1"/>
  </cols>
  <sheetData>
    <row r="1" spans="2:17" ht="18.75">
      <c r="B1" s="64" t="str">
        <f>"Berechnungstool iHAST nach AGFW FW 703 | "&amp; Version!A3 &amp;" | "&amp; Version!A4</f>
        <v>Berechnungstool iHAST nach AGFW FW 703 | Version 1.0 | Stand 27.02.2023</v>
      </c>
    </row>
    <row r="2" spans="2:17" ht="31.5">
      <c r="B2" s="175" t="s">
        <v>148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2:17" ht="8.4499999999999993" customHeight="1">
      <c r="B3" s="1"/>
      <c r="N3" s="23"/>
      <c r="O3" s="23"/>
      <c r="P3" s="23"/>
    </row>
    <row r="4" spans="2:17" ht="16.5" customHeight="1">
      <c r="B4" s="112"/>
      <c r="C4" s="112"/>
      <c r="D4" s="112"/>
      <c r="E4" s="112" t="s">
        <v>4</v>
      </c>
      <c r="F4" s="112"/>
      <c r="G4" s="112"/>
      <c r="H4" s="112"/>
      <c r="I4" s="112"/>
      <c r="J4" s="112"/>
      <c r="K4" s="66"/>
      <c r="L4" s="66"/>
      <c r="M4" s="66"/>
      <c r="N4" s="66"/>
      <c r="O4" s="66"/>
      <c r="P4" s="125">
        <f>Eingangsdaten!I67</f>
        <v>0</v>
      </c>
    </row>
    <row r="5" spans="2:17" ht="16.5" customHeight="1">
      <c r="B5" s="112"/>
      <c r="C5" s="112"/>
      <c r="D5" s="112"/>
      <c r="E5" s="112" t="s">
        <v>72</v>
      </c>
      <c r="F5" s="112"/>
      <c r="G5" s="112"/>
      <c r="H5" s="112"/>
      <c r="I5" s="112"/>
      <c r="J5" s="112"/>
      <c r="K5" s="66"/>
      <c r="L5" s="66"/>
      <c r="M5" s="66"/>
      <c r="N5" s="66"/>
      <c r="O5" s="66"/>
      <c r="P5" s="125">
        <f>P41</f>
        <v>0</v>
      </c>
    </row>
    <row r="6" spans="2:17" ht="16.5" customHeight="1">
      <c r="B6" s="112"/>
      <c r="C6" s="112"/>
      <c r="D6" s="112"/>
      <c r="E6" s="112" t="s">
        <v>65</v>
      </c>
      <c r="F6" s="112"/>
      <c r="G6" s="112"/>
      <c r="H6" s="112"/>
      <c r="I6" s="112"/>
      <c r="J6" s="112"/>
      <c r="K6" s="66"/>
      <c r="L6" s="66"/>
      <c r="M6" s="66"/>
      <c r="N6" s="66"/>
      <c r="O6" s="66"/>
      <c r="P6" s="125">
        <f>P4-P5</f>
        <v>0</v>
      </c>
    </row>
    <row r="7" spans="2:17" ht="16.5" customHeight="1">
      <c r="B7" s="112"/>
      <c r="C7" s="112"/>
      <c r="D7" s="112"/>
      <c r="E7" s="112"/>
      <c r="F7" s="112"/>
      <c r="G7" s="112"/>
      <c r="H7" s="112"/>
      <c r="I7" s="112"/>
      <c r="J7" s="112"/>
      <c r="K7" s="66"/>
      <c r="L7" s="66"/>
      <c r="M7" s="66"/>
      <c r="N7" s="66"/>
      <c r="O7" s="66"/>
      <c r="P7" s="127"/>
    </row>
    <row r="8" spans="2:17" ht="16.5" customHeight="1">
      <c r="B8" s="112"/>
      <c r="C8" s="112"/>
      <c r="D8" s="112"/>
      <c r="E8" s="112" t="s">
        <v>13</v>
      </c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26">
        <f>IFERROR(P6/P4,0)</f>
        <v>0</v>
      </c>
    </row>
    <row r="10" spans="2:17" ht="18.75">
      <c r="E10" s="107" t="s">
        <v>149</v>
      </c>
      <c r="F10" s="10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2:17" ht="6" customHeight="1">
      <c r="E11" s="21"/>
      <c r="F11" s="108"/>
    </row>
    <row r="12" spans="2:17" ht="20.25" customHeight="1">
      <c r="C12" s="106"/>
      <c r="D12" s="17"/>
      <c r="E12" s="61" t="s">
        <v>8</v>
      </c>
      <c r="F12" s="61"/>
      <c r="G12" s="61"/>
      <c r="H12" s="61"/>
      <c r="I12" s="4"/>
      <c r="J12" s="62" t="s">
        <v>9</v>
      </c>
      <c r="K12" s="63"/>
      <c r="L12" s="63"/>
      <c r="M12" s="64"/>
      <c r="N12" s="93" t="s">
        <v>6</v>
      </c>
      <c r="O12" s="64"/>
      <c r="P12" s="65" t="s">
        <v>52</v>
      </c>
    </row>
    <row r="13" spans="2:17" ht="6" customHeight="1">
      <c r="C13" s="106"/>
      <c r="H13" s="18"/>
      <c r="L13" s="14"/>
      <c r="N13" s="94"/>
      <c r="P13" s="13"/>
    </row>
    <row r="14" spans="2:17" ht="30" customHeight="1">
      <c r="C14" s="136" t="s">
        <v>1</v>
      </c>
      <c r="E14" s="102" t="s">
        <v>7</v>
      </c>
      <c r="F14" s="150" t="s">
        <v>99</v>
      </c>
      <c r="G14" s="22"/>
      <c r="H14" s="20" t="s">
        <v>10</v>
      </c>
      <c r="I14" s="22"/>
      <c r="J14" s="102" t="s">
        <v>95</v>
      </c>
      <c r="K14" s="23"/>
      <c r="L14" s="19" t="s">
        <v>0</v>
      </c>
      <c r="M14" s="23"/>
      <c r="N14" s="95" t="s">
        <v>0</v>
      </c>
      <c r="O14" s="7"/>
      <c r="P14" s="119" t="s">
        <v>14</v>
      </c>
      <c r="Q14" s="7"/>
    </row>
    <row r="15" spans="2:17" s="111" customFormat="1" ht="33.950000000000003" customHeight="1">
      <c r="C15" s="137"/>
      <c r="E15" s="118"/>
      <c r="F15" s="120"/>
      <c r="G15" s="109"/>
      <c r="H15" s="110"/>
      <c r="I15" s="109"/>
      <c r="J15" s="149" t="s">
        <v>96</v>
      </c>
      <c r="K15" s="121"/>
      <c r="L15" s="122"/>
      <c r="M15" s="121"/>
      <c r="N15" s="123"/>
      <c r="O15" s="121"/>
      <c r="P15" s="124"/>
      <c r="Q15" s="121"/>
    </row>
    <row r="16" spans="2:17">
      <c r="C16"/>
      <c r="E16" s="6" t="s">
        <v>5</v>
      </c>
      <c r="F16" s="6" t="s">
        <v>5</v>
      </c>
      <c r="G16" s="6"/>
      <c r="H16" s="6" t="s">
        <v>5</v>
      </c>
      <c r="J16" s="6" t="s">
        <v>5</v>
      </c>
      <c r="K16" s="6"/>
      <c r="L16" s="6" t="s">
        <v>5</v>
      </c>
      <c r="M16" s="6"/>
      <c r="N16" s="6" t="s">
        <v>3</v>
      </c>
      <c r="P16" s="6" t="s">
        <v>3</v>
      </c>
    </row>
    <row r="17" spans="2:16" ht="6" customHeight="1">
      <c r="C17"/>
      <c r="E17" s="6"/>
      <c r="F17" s="6"/>
      <c r="G17" s="6"/>
      <c r="H17" s="6"/>
      <c r="J17" s="6"/>
      <c r="K17" s="6"/>
      <c r="L17" s="6"/>
      <c r="M17" s="6"/>
      <c r="N17" s="6"/>
      <c r="P17" s="6"/>
    </row>
    <row r="18" spans="2:16">
      <c r="C18"/>
      <c r="E18" s="6"/>
      <c r="F18" s="6"/>
      <c r="G18" s="6"/>
      <c r="H18" s="6"/>
      <c r="J18" s="6"/>
      <c r="K18" s="6"/>
      <c r="L18" s="6"/>
      <c r="M18" s="6"/>
      <c r="N18" s="6"/>
      <c r="P18" s="6"/>
    </row>
    <row r="19" spans="2:16" ht="6" customHeight="1">
      <c r="C19"/>
      <c r="E19" s="6"/>
      <c r="F19" s="6"/>
      <c r="G19" s="6"/>
      <c r="H19" s="6"/>
      <c r="J19" s="6"/>
      <c r="K19" s="6"/>
      <c r="L19" s="6"/>
      <c r="M19" s="6"/>
      <c r="N19" s="6"/>
      <c r="P19" s="6"/>
    </row>
    <row r="20" spans="2:16">
      <c r="B20">
        <v>1</v>
      </c>
      <c r="C20" s="138">
        <f>Nebenrechnungen!B16</f>
        <v>2023</v>
      </c>
      <c r="D20" s="34"/>
      <c r="E20" s="117">
        <f>-Nebenrechnungen!P16</f>
        <v>0</v>
      </c>
      <c r="F20" s="117">
        <f>-Nebenrechnungen!N16</f>
        <v>0</v>
      </c>
      <c r="G20" s="34"/>
      <c r="H20" s="35">
        <f>E20+F20</f>
        <v>0</v>
      </c>
      <c r="I20" s="34"/>
      <c r="J20" s="117">
        <f>Nebenrechnungen!L16</f>
        <v>0</v>
      </c>
      <c r="K20" s="34"/>
      <c r="L20" s="36">
        <f>J20</f>
        <v>0</v>
      </c>
      <c r="M20" s="34"/>
      <c r="N20" s="96">
        <f>H20+L20</f>
        <v>0</v>
      </c>
      <c r="O20" s="34"/>
      <c r="P20" s="37">
        <f t="shared" ref="P20:P39" si="0">N20/(1+Diskontierungssatz)^$B20</f>
        <v>0</v>
      </c>
    </row>
    <row r="21" spans="2:16">
      <c r="B21">
        <v>2</v>
      </c>
      <c r="C21" s="138">
        <f>Nebenrechnungen!B17</f>
        <v>2024</v>
      </c>
      <c r="D21" s="34"/>
      <c r="E21" s="117">
        <f>-Nebenrechnungen!P17</f>
        <v>0</v>
      </c>
      <c r="F21" s="117">
        <f>-Nebenrechnungen!N17</f>
        <v>0</v>
      </c>
      <c r="G21" s="34"/>
      <c r="H21" s="35">
        <f t="shared" ref="H21:H39" si="1">E21+F21</f>
        <v>0</v>
      </c>
      <c r="I21" s="34"/>
      <c r="J21" s="117">
        <f>Nebenrechnungen!L17</f>
        <v>0</v>
      </c>
      <c r="K21" s="34"/>
      <c r="L21" s="36">
        <f t="shared" ref="L21:L39" si="2">J21</f>
        <v>0</v>
      </c>
      <c r="M21" s="34"/>
      <c r="N21" s="96">
        <f t="shared" ref="N21:N39" si="3">H21+L21</f>
        <v>0</v>
      </c>
      <c r="O21" s="34"/>
      <c r="P21" s="37">
        <f t="shared" si="0"/>
        <v>0</v>
      </c>
    </row>
    <row r="22" spans="2:16">
      <c r="B22">
        <v>3</v>
      </c>
      <c r="C22" s="138">
        <f>Nebenrechnungen!B18</f>
        <v>2025</v>
      </c>
      <c r="D22" s="34"/>
      <c r="E22" s="117">
        <f>-Nebenrechnungen!P18</f>
        <v>0</v>
      </c>
      <c r="F22" s="117">
        <f>-Nebenrechnungen!N18</f>
        <v>0</v>
      </c>
      <c r="G22" s="34"/>
      <c r="H22" s="35">
        <f t="shared" si="1"/>
        <v>0</v>
      </c>
      <c r="I22" s="34"/>
      <c r="J22" s="117">
        <f>Nebenrechnungen!L18</f>
        <v>0</v>
      </c>
      <c r="K22" s="34"/>
      <c r="L22" s="36">
        <f t="shared" si="2"/>
        <v>0</v>
      </c>
      <c r="M22" s="34"/>
      <c r="N22" s="96">
        <f t="shared" si="3"/>
        <v>0</v>
      </c>
      <c r="O22" s="34"/>
      <c r="P22" s="37">
        <f t="shared" si="0"/>
        <v>0</v>
      </c>
    </row>
    <row r="23" spans="2:16">
      <c r="B23">
        <v>4</v>
      </c>
      <c r="C23" s="138">
        <f>Nebenrechnungen!B19</f>
        <v>2026</v>
      </c>
      <c r="D23" s="34"/>
      <c r="E23" s="117">
        <f>-Nebenrechnungen!P19</f>
        <v>0</v>
      </c>
      <c r="F23" s="117">
        <f>-Nebenrechnungen!N19</f>
        <v>0</v>
      </c>
      <c r="G23" s="34"/>
      <c r="H23" s="35">
        <f t="shared" si="1"/>
        <v>0</v>
      </c>
      <c r="I23" s="34"/>
      <c r="J23" s="117">
        <f>Nebenrechnungen!L19</f>
        <v>0</v>
      </c>
      <c r="K23" s="34"/>
      <c r="L23" s="36">
        <f t="shared" si="2"/>
        <v>0</v>
      </c>
      <c r="M23" s="34"/>
      <c r="N23" s="96">
        <f t="shared" si="3"/>
        <v>0</v>
      </c>
      <c r="O23" s="34"/>
      <c r="P23" s="37">
        <f t="shared" si="0"/>
        <v>0</v>
      </c>
    </row>
    <row r="24" spans="2:16">
      <c r="B24">
        <v>5</v>
      </c>
      <c r="C24" s="138">
        <f>Nebenrechnungen!B20</f>
        <v>2027</v>
      </c>
      <c r="D24" s="34"/>
      <c r="E24" s="117">
        <f>-Nebenrechnungen!P20</f>
        <v>0</v>
      </c>
      <c r="F24" s="117">
        <f>-Nebenrechnungen!N20</f>
        <v>0</v>
      </c>
      <c r="G24" s="34"/>
      <c r="H24" s="35">
        <f t="shared" si="1"/>
        <v>0</v>
      </c>
      <c r="I24" s="34"/>
      <c r="J24" s="117">
        <f>Nebenrechnungen!L20</f>
        <v>0</v>
      </c>
      <c r="K24" s="34"/>
      <c r="L24" s="36">
        <f t="shared" si="2"/>
        <v>0</v>
      </c>
      <c r="M24" s="34"/>
      <c r="N24" s="96">
        <f t="shared" si="3"/>
        <v>0</v>
      </c>
      <c r="O24" s="34"/>
      <c r="P24" s="37">
        <f t="shared" si="0"/>
        <v>0</v>
      </c>
    </row>
    <row r="25" spans="2:16">
      <c r="B25">
        <v>6</v>
      </c>
      <c r="C25" s="138">
        <f>Nebenrechnungen!B21</f>
        <v>2028</v>
      </c>
      <c r="D25" s="34"/>
      <c r="E25" s="117">
        <f>-Nebenrechnungen!P21</f>
        <v>0</v>
      </c>
      <c r="F25" s="117">
        <f>-Nebenrechnungen!N21</f>
        <v>0</v>
      </c>
      <c r="G25" s="34"/>
      <c r="H25" s="35">
        <f t="shared" si="1"/>
        <v>0</v>
      </c>
      <c r="I25" s="34"/>
      <c r="J25" s="117">
        <f>Nebenrechnungen!L21</f>
        <v>0</v>
      </c>
      <c r="K25" s="34"/>
      <c r="L25" s="36">
        <f t="shared" si="2"/>
        <v>0</v>
      </c>
      <c r="M25" s="34"/>
      <c r="N25" s="96">
        <f t="shared" si="3"/>
        <v>0</v>
      </c>
      <c r="O25" s="34"/>
      <c r="P25" s="37">
        <f t="shared" si="0"/>
        <v>0</v>
      </c>
    </row>
    <row r="26" spans="2:16">
      <c r="B26">
        <v>7</v>
      </c>
      <c r="C26" s="138">
        <f>Nebenrechnungen!B22</f>
        <v>2029</v>
      </c>
      <c r="D26" s="34"/>
      <c r="E26" s="117">
        <f>-Nebenrechnungen!P22</f>
        <v>0</v>
      </c>
      <c r="F26" s="117">
        <f>-Nebenrechnungen!N22</f>
        <v>0</v>
      </c>
      <c r="G26" s="34"/>
      <c r="H26" s="35">
        <f t="shared" si="1"/>
        <v>0</v>
      </c>
      <c r="I26" s="34"/>
      <c r="J26" s="117">
        <f>Nebenrechnungen!L22</f>
        <v>0</v>
      </c>
      <c r="K26" s="34"/>
      <c r="L26" s="36">
        <f t="shared" si="2"/>
        <v>0</v>
      </c>
      <c r="M26" s="34"/>
      <c r="N26" s="96">
        <f t="shared" si="3"/>
        <v>0</v>
      </c>
      <c r="O26" s="34"/>
      <c r="P26" s="37">
        <f t="shared" si="0"/>
        <v>0</v>
      </c>
    </row>
    <row r="27" spans="2:16">
      <c r="B27">
        <v>8</v>
      </c>
      <c r="C27" s="138">
        <f>Nebenrechnungen!B23</f>
        <v>2030</v>
      </c>
      <c r="D27" s="34"/>
      <c r="E27" s="117">
        <f>-Nebenrechnungen!P23</f>
        <v>0</v>
      </c>
      <c r="F27" s="117">
        <f>-Nebenrechnungen!N23</f>
        <v>0</v>
      </c>
      <c r="G27" s="34"/>
      <c r="H27" s="35">
        <f t="shared" si="1"/>
        <v>0</v>
      </c>
      <c r="I27" s="34"/>
      <c r="J27" s="117">
        <f>Nebenrechnungen!L23</f>
        <v>0</v>
      </c>
      <c r="K27" s="34"/>
      <c r="L27" s="36">
        <f t="shared" si="2"/>
        <v>0</v>
      </c>
      <c r="M27" s="34"/>
      <c r="N27" s="96">
        <f t="shared" si="3"/>
        <v>0</v>
      </c>
      <c r="O27" s="34"/>
      <c r="P27" s="37">
        <f t="shared" si="0"/>
        <v>0</v>
      </c>
    </row>
    <row r="28" spans="2:16">
      <c r="B28">
        <v>9</v>
      </c>
      <c r="C28" s="138">
        <f>Nebenrechnungen!B24</f>
        <v>2031</v>
      </c>
      <c r="D28" s="34"/>
      <c r="E28" s="117">
        <f>-Nebenrechnungen!P24</f>
        <v>0</v>
      </c>
      <c r="F28" s="117">
        <f>-Nebenrechnungen!N24</f>
        <v>0</v>
      </c>
      <c r="G28" s="34"/>
      <c r="H28" s="35">
        <f t="shared" si="1"/>
        <v>0</v>
      </c>
      <c r="I28" s="34"/>
      <c r="J28" s="117">
        <f>Nebenrechnungen!L24</f>
        <v>0</v>
      </c>
      <c r="K28" s="34"/>
      <c r="L28" s="36">
        <f t="shared" si="2"/>
        <v>0</v>
      </c>
      <c r="M28" s="34"/>
      <c r="N28" s="96">
        <f t="shared" si="3"/>
        <v>0</v>
      </c>
      <c r="O28" s="34"/>
      <c r="P28" s="37">
        <f t="shared" si="0"/>
        <v>0</v>
      </c>
    </row>
    <row r="29" spans="2:16">
      <c r="B29">
        <v>10</v>
      </c>
      <c r="C29" s="138">
        <f>Nebenrechnungen!B25</f>
        <v>2032</v>
      </c>
      <c r="D29" s="34"/>
      <c r="E29" s="117">
        <f>-Nebenrechnungen!P25</f>
        <v>0</v>
      </c>
      <c r="F29" s="117">
        <f>-Nebenrechnungen!N25</f>
        <v>0</v>
      </c>
      <c r="G29" s="34"/>
      <c r="H29" s="35">
        <f t="shared" si="1"/>
        <v>0</v>
      </c>
      <c r="I29" s="34"/>
      <c r="J29" s="117">
        <f>Nebenrechnungen!L25</f>
        <v>0</v>
      </c>
      <c r="K29" s="34"/>
      <c r="L29" s="36">
        <f t="shared" si="2"/>
        <v>0</v>
      </c>
      <c r="M29" s="34"/>
      <c r="N29" s="96">
        <f t="shared" si="3"/>
        <v>0</v>
      </c>
      <c r="O29" s="34"/>
      <c r="P29" s="37">
        <f t="shared" si="0"/>
        <v>0</v>
      </c>
    </row>
    <row r="30" spans="2:16">
      <c r="B30">
        <v>11</v>
      </c>
      <c r="C30" s="138">
        <f>Nebenrechnungen!B26</f>
        <v>2033</v>
      </c>
      <c r="D30" s="34"/>
      <c r="E30" s="117">
        <f>-Nebenrechnungen!P26</f>
        <v>0</v>
      </c>
      <c r="F30" s="117">
        <f>-Nebenrechnungen!N26</f>
        <v>0</v>
      </c>
      <c r="G30" s="34"/>
      <c r="H30" s="35">
        <f t="shared" si="1"/>
        <v>0</v>
      </c>
      <c r="I30" s="34"/>
      <c r="J30" s="117">
        <f>Nebenrechnungen!L26</f>
        <v>0</v>
      </c>
      <c r="K30" s="34"/>
      <c r="L30" s="36">
        <f t="shared" si="2"/>
        <v>0</v>
      </c>
      <c r="M30" s="34"/>
      <c r="N30" s="96">
        <f t="shared" si="3"/>
        <v>0</v>
      </c>
      <c r="O30" s="34"/>
      <c r="P30" s="37">
        <f t="shared" si="0"/>
        <v>0</v>
      </c>
    </row>
    <row r="31" spans="2:16">
      <c r="B31">
        <v>12</v>
      </c>
      <c r="C31" s="138">
        <f>Nebenrechnungen!B27</f>
        <v>2034</v>
      </c>
      <c r="D31" s="34"/>
      <c r="E31" s="117">
        <f>-Nebenrechnungen!P27</f>
        <v>0</v>
      </c>
      <c r="F31" s="117">
        <f>-Nebenrechnungen!N27</f>
        <v>0</v>
      </c>
      <c r="G31" s="34"/>
      <c r="H31" s="35">
        <f t="shared" si="1"/>
        <v>0</v>
      </c>
      <c r="I31" s="34"/>
      <c r="J31" s="117">
        <f>Nebenrechnungen!L27</f>
        <v>0</v>
      </c>
      <c r="K31" s="34"/>
      <c r="L31" s="36">
        <f t="shared" si="2"/>
        <v>0</v>
      </c>
      <c r="M31" s="34"/>
      <c r="N31" s="96">
        <f t="shared" si="3"/>
        <v>0</v>
      </c>
      <c r="O31" s="34"/>
      <c r="P31" s="37">
        <f t="shared" si="0"/>
        <v>0</v>
      </c>
    </row>
    <row r="32" spans="2:16">
      <c r="B32">
        <v>13</v>
      </c>
      <c r="C32" s="138">
        <f>Nebenrechnungen!B28</f>
        <v>2035</v>
      </c>
      <c r="D32" s="34"/>
      <c r="E32" s="117">
        <f>-Nebenrechnungen!P28</f>
        <v>0</v>
      </c>
      <c r="F32" s="117">
        <f>-Nebenrechnungen!N28</f>
        <v>0</v>
      </c>
      <c r="G32" s="34"/>
      <c r="H32" s="35">
        <f t="shared" si="1"/>
        <v>0</v>
      </c>
      <c r="I32" s="34"/>
      <c r="J32" s="117">
        <f>Nebenrechnungen!L28</f>
        <v>0</v>
      </c>
      <c r="K32" s="34"/>
      <c r="L32" s="36">
        <f t="shared" si="2"/>
        <v>0</v>
      </c>
      <c r="M32" s="34"/>
      <c r="N32" s="96">
        <f t="shared" si="3"/>
        <v>0</v>
      </c>
      <c r="O32" s="34"/>
      <c r="P32" s="37">
        <f t="shared" si="0"/>
        <v>0</v>
      </c>
    </row>
    <row r="33" spans="2:16">
      <c r="B33">
        <v>14</v>
      </c>
      <c r="C33" s="138">
        <f>Nebenrechnungen!B29</f>
        <v>2036</v>
      </c>
      <c r="D33" s="34"/>
      <c r="E33" s="117">
        <f>-Nebenrechnungen!P29</f>
        <v>0</v>
      </c>
      <c r="F33" s="117">
        <f>-Nebenrechnungen!N29</f>
        <v>0</v>
      </c>
      <c r="G33" s="34"/>
      <c r="H33" s="35">
        <f t="shared" si="1"/>
        <v>0</v>
      </c>
      <c r="I33" s="34"/>
      <c r="J33" s="117">
        <f>Nebenrechnungen!L29</f>
        <v>0</v>
      </c>
      <c r="K33" s="34"/>
      <c r="L33" s="36">
        <f t="shared" si="2"/>
        <v>0</v>
      </c>
      <c r="M33" s="34"/>
      <c r="N33" s="96">
        <f t="shared" si="3"/>
        <v>0</v>
      </c>
      <c r="O33" s="34"/>
      <c r="P33" s="37">
        <f t="shared" si="0"/>
        <v>0</v>
      </c>
    </row>
    <row r="34" spans="2:16">
      <c r="B34">
        <v>15</v>
      </c>
      <c r="C34" s="138">
        <f>Nebenrechnungen!B30</f>
        <v>2037</v>
      </c>
      <c r="D34" s="34"/>
      <c r="E34" s="117">
        <f>-Nebenrechnungen!P30</f>
        <v>0</v>
      </c>
      <c r="F34" s="117">
        <f>-Nebenrechnungen!N30</f>
        <v>0</v>
      </c>
      <c r="G34" s="34"/>
      <c r="H34" s="35">
        <f t="shared" si="1"/>
        <v>0</v>
      </c>
      <c r="I34" s="34"/>
      <c r="J34" s="117">
        <f>Nebenrechnungen!L30</f>
        <v>0</v>
      </c>
      <c r="K34" s="34"/>
      <c r="L34" s="36">
        <f t="shared" si="2"/>
        <v>0</v>
      </c>
      <c r="M34" s="34"/>
      <c r="N34" s="96">
        <f t="shared" si="3"/>
        <v>0</v>
      </c>
      <c r="O34" s="34"/>
      <c r="P34" s="37">
        <f t="shared" si="0"/>
        <v>0</v>
      </c>
    </row>
    <row r="35" spans="2:16">
      <c r="B35">
        <v>16</v>
      </c>
      <c r="C35" s="138">
        <f>Nebenrechnungen!B31</f>
        <v>2038</v>
      </c>
      <c r="D35" s="34"/>
      <c r="E35" s="117">
        <f>-Nebenrechnungen!P31</f>
        <v>0</v>
      </c>
      <c r="F35" s="117">
        <f>-Nebenrechnungen!N31</f>
        <v>0</v>
      </c>
      <c r="G35" s="34"/>
      <c r="H35" s="35">
        <f t="shared" si="1"/>
        <v>0</v>
      </c>
      <c r="I35" s="34"/>
      <c r="J35" s="117">
        <f>Nebenrechnungen!L31</f>
        <v>0</v>
      </c>
      <c r="K35" s="34"/>
      <c r="L35" s="36">
        <f t="shared" si="2"/>
        <v>0</v>
      </c>
      <c r="M35" s="34"/>
      <c r="N35" s="96">
        <f t="shared" si="3"/>
        <v>0</v>
      </c>
      <c r="O35" s="34"/>
      <c r="P35" s="37">
        <f t="shared" si="0"/>
        <v>0</v>
      </c>
    </row>
    <row r="36" spans="2:16">
      <c r="B36">
        <v>17</v>
      </c>
      <c r="C36" s="138">
        <f>Nebenrechnungen!B32</f>
        <v>2039</v>
      </c>
      <c r="D36" s="34"/>
      <c r="E36" s="117">
        <f>-Nebenrechnungen!P32</f>
        <v>0</v>
      </c>
      <c r="F36" s="117">
        <f>-Nebenrechnungen!N32</f>
        <v>0</v>
      </c>
      <c r="G36" s="34"/>
      <c r="H36" s="35">
        <f t="shared" si="1"/>
        <v>0</v>
      </c>
      <c r="I36" s="34"/>
      <c r="J36" s="117">
        <f>Nebenrechnungen!L32</f>
        <v>0</v>
      </c>
      <c r="K36" s="34"/>
      <c r="L36" s="36">
        <f t="shared" si="2"/>
        <v>0</v>
      </c>
      <c r="M36" s="34"/>
      <c r="N36" s="96">
        <f t="shared" si="3"/>
        <v>0</v>
      </c>
      <c r="O36" s="34"/>
      <c r="P36" s="37">
        <f t="shared" si="0"/>
        <v>0</v>
      </c>
    </row>
    <row r="37" spans="2:16">
      <c r="B37">
        <v>18</v>
      </c>
      <c r="C37" s="138">
        <f>Nebenrechnungen!B33</f>
        <v>2040</v>
      </c>
      <c r="D37" s="34"/>
      <c r="E37" s="117">
        <f>-Nebenrechnungen!P33</f>
        <v>0</v>
      </c>
      <c r="F37" s="117">
        <f>-Nebenrechnungen!N33</f>
        <v>0</v>
      </c>
      <c r="G37" s="34"/>
      <c r="H37" s="35">
        <f t="shared" si="1"/>
        <v>0</v>
      </c>
      <c r="I37" s="34"/>
      <c r="J37" s="117">
        <f>Nebenrechnungen!L33</f>
        <v>0</v>
      </c>
      <c r="K37" s="34"/>
      <c r="L37" s="36">
        <f t="shared" si="2"/>
        <v>0</v>
      </c>
      <c r="M37" s="34"/>
      <c r="N37" s="96">
        <f t="shared" si="3"/>
        <v>0</v>
      </c>
      <c r="O37" s="34"/>
      <c r="P37" s="37">
        <f t="shared" si="0"/>
        <v>0</v>
      </c>
    </row>
    <row r="38" spans="2:16">
      <c r="B38">
        <v>19</v>
      </c>
      <c r="C38" s="138">
        <f>Nebenrechnungen!B34</f>
        <v>2041</v>
      </c>
      <c r="D38" s="34"/>
      <c r="E38" s="117">
        <f>-Nebenrechnungen!P34</f>
        <v>0</v>
      </c>
      <c r="F38" s="117">
        <f>-Nebenrechnungen!N34</f>
        <v>0</v>
      </c>
      <c r="G38" s="34"/>
      <c r="H38" s="35">
        <f t="shared" si="1"/>
        <v>0</v>
      </c>
      <c r="I38" s="34"/>
      <c r="J38" s="117">
        <f>Nebenrechnungen!L34</f>
        <v>0</v>
      </c>
      <c r="K38" s="34"/>
      <c r="L38" s="36">
        <f t="shared" si="2"/>
        <v>0</v>
      </c>
      <c r="M38" s="34"/>
      <c r="N38" s="96">
        <f t="shared" si="3"/>
        <v>0</v>
      </c>
      <c r="O38" s="34"/>
      <c r="P38" s="37">
        <f t="shared" si="0"/>
        <v>0</v>
      </c>
    </row>
    <row r="39" spans="2:16">
      <c r="B39">
        <v>20</v>
      </c>
      <c r="C39" s="138">
        <f>Nebenrechnungen!B35</f>
        <v>2042</v>
      </c>
      <c r="D39" s="34"/>
      <c r="E39" s="117">
        <f>-Nebenrechnungen!P35</f>
        <v>0</v>
      </c>
      <c r="F39" s="117">
        <f>-Nebenrechnungen!N35</f>
        <v>0</v>
      </c>
      <c r="G39" s="34"/>
      <c r="H39" s="35">
        <f t="shared" si="1"/>
        <v>0</v>
      </c>
      <c r="I39" s="34"/>
      <c r="J39" s="117">
        <f>Nebenrechnungen!L35</f>
        <v>0</v>
      </c>
      <c r="K39" s="34"/>
      <c r="L39" s="36">
        <f t="shared" si="2"/>
        <v>0</v>
      </c>
      <c r="M39" s="34"/>
      <c r="N39" s="96">
        <f t="shared" si="3"/>
        <v>0</v>
      </c>
      <c r="O39" s="34"/>
      <c r="P39" s="37">
        <f t="shared" si="0"/>
        <v>0</v>
      </c>
    </row>
    <row r="40" spans="2:16" ht="8.25" customHeight="1">
      <c r="C40" s="15"/>
      <c r="E40" s="2"/>
      <c r="F40" s="2"/>
      <c r="G40" s="3"/>
      <c r="H40" s="3"/>
      <c r="I40" s="3"/>
      <c r="J40" s="2"/>
      <c r="K40" s="2"/>
      <c r="L40" s="2"/>
      <c r="M40" s="2"/>
    </row>
    <row r="41" spans="2:16">
      <c r="C41" s="113" t="s">
        <v>53</v>
      </c>
      <c r="N41" s="23"/>
      <c r="O41" s="1"/>
      <c r="P41" s="21">
        <f>SUM(P20:P39)</f>
        <v>0</v>
      </c>
    </row>
    <row r="42" spans="2:16">
      <c r="N42" s="23"/>
      <c r="O42" s="1"/>
      <c r="P42" s="21"/>
    </row>
    <row r="43" spans="2:16">
      <c r="N43" s="23"/>
      <c r="O43" s="1"/>
      <c r="P43" s="21"/>
    </row>
    <row r="44" spans="2:16" s="1" customFormat="1">
      <c r="C44" s="15"/>
      <c r="K44" s="21"/>
      <c r="L44" s="21"/>
      <c r="M44" s="21"/>
      <c r="N44" s="7"/>
    </row>
    <row r="47" spans="2:16">
      <c r="O47" s="1"/>
      <c r="P47" s="1"/>
    </row>
    <row r="49" spans="15:16" ht="21">
      <c r="O49" s="17"/>
      <c r="P49" s="24"/>
    </row>
    <row r="50" spans="15:16" ht="21">
      <c r="O50" s="17"/>
      <c r="P50" s="25"/>
    </row>
    <row r="51" spans="15:16">
      <c r="P51" s="7"/>
    </row>
  </sheetData>
  <mergeCells count="1">
    <mergeCell ref="B2:P2"/>
  </mergeCells>
  <pageMargins left="0.34" right="0.39" top="0.78740157480314965" bottom="1.73" header="0.31496062992125984" footer="0.31496062992125984"/>
  <pageSetup paperSize="9" scale="52"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5"/>
  <dimension ref="A1:N48"/>
  <sheetViews>
    <sheetView workbookViewId="0">
      <selection activeCell="C12" sqref="C12"/>
    </sheetView>
  </sheetViews>
  <sheetFormatPr baseColWidth="10" defaultRowHeight="15"/>
  <cols>
    <col min="1" max="1" width="25.42578125" customWidth="1"/>
    <col min="2" max="4" width="27" customWidth="1"/>
    <col min="6" max="6" width="17.42578125" customWidth="1"/>
    <col min="8" max="8" width="24.5703125" customWidth="1"/>
  </cols>
  <sheetData>
    <row r="1" spans="1:14" s="91" customFormat="1" ht="26.25">
      <c r="A1" s="91" t="s">
        <v>58</v>
      </c>
      <c r="C1" s="91" t="s">
        <v>57</v>
      </c>
    </row>
    <row r="2" spans="1:14" ht="18.75">
      <c r="A2" s="53" t="s">
        <v>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6.25">
      <c r="A3" s="99" t="s">
        <v>63</v>
      </c>
    </row>
    <row r="5" spans="1:14">
      <c r="A5" s="100"/>
      <c r="B5" s="100"/>
      <c r="C5" s="101"/>
      <c r="D5" s="100"/>
      <c r="E5" s="100"/>
      <c r="F5" s="100"/>
      <c r="G5" s="101"/>
      <c r="H5" s="100"/>
      <c r="I5" s="101"/>
      <c r="J5" s="100"/>
      <c r="K5" s="101"/>
      <c r="L5" s="100"/>
      <c r="M5" s="101"/>
    </row>
    <row r="6" spans="1:14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</row>
    <row r="7" spans="1:14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</row>
    <row r="8" spans="1:14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spans="1:14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</row>
    <row r="10" spans="1:14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</row>
    <row r="11" spans="1:14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</row>
    <row r="12" spans="1:14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</row>
    <row r="13" spans="1:14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</row>
    <row r="14" spans="1:14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</row>
    <row r="15" spans="1:14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</row>
    <row r="16" spans="1:14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</row>
    <row r="17" spans="1:14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</row>
    <row r="20" spans="1:14" s="45" customFormat="1" ht="21">
      <c r="A20" s="51" t="s">
        <v>47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</row>
    <row r="22" spans="1:14" ht="18.75">
      <c r="A22" s="4"/>
      <c r="E22" s="4" t="s">
        <v>48</v>
      </c>
    </row>
    <row r="23" spans="1:14" ht="18.75">
      <c r="A23" s="4"/>
    </row>
    <row r="24" spans="1:14" ht="18.75">
      <c r="A24" s="4"/>
      <c r="E24" s="54">
        <v>7.0000000000000007E-2</v>
      </c>
      <c r="F24" t="s">
        <v>49</v>
      </c>
    </row>
    <row r="25" spans="1:14" ht="18.75">
      <c r="A25" s="4"/>
    </row>
    <row r="26" spans="1:14" ht="18.75">
      <c r="A26" s="4"/>
      <c r="E26" s="104">
        <v>1</v>
      </c>
      <c r="F26" t="s">
        <v>67</v>
      </c>
    </row>
    <row r="27" spans="1:14" ht="18.75">
      <c r="A27" s="4"/>
    </row>
    <row r="28" spans="1:14" ht="18.75">
      <c r="A28" s="4"/>
    </row>
    <row r="29" spans="1:14" ht="18.75">
      <c r="A29" s="4"/>
    </row>
    <row r="30" spans="1:14" ht="18.75">
      <c r="A30" s="4"/>
    </row>
    <row r="31" spans="1:14" ht="18.75">
      <c r="A31" s="4"/>
    </row>
    <row r="32" spans="1:14" ht="18.75">
      <c r="A32" s="4"/>
    </row>
    <row r="33" spans="1:1" ht="18.75">
      <c r="A33" s="4"/>
    </row>
    <row r="34" spans="1:1" ht="18.75">
      <c r="A34" s="4"/>
    </row>
    <row r="35" spans="1:1" ht="18.75">
      <c r="A35" s="4"/>
    </row>
    <row r="36" spans="1:1" ht="18.75">
      <c r="A36" s="4"/>
    </row>
    <row r="37" spans="1:1" ht="18.75">
      <c r="A37" s="4"/>
    </row>
    <row r="38" spans="1:1" ht="18.75">
      <c r="A38" s="4"/>
    </row>
    <row r="39" spans="1:1" ht="18.75">
      <c r="A39" s="4"/>
    </row>
    <row r="40" spans="1:1" ht="18.75">
      <c r="A40" s="4"/>
    </row>
    <row r="41" spans="1:1" ht="18.75">
      <c r="A41" s="4"/>
    </row>
    <row r="42" spans="1:1" ht="18.75">
      <c r="A42" s="4"/>
    </row>
    <row r="43" spans="1:1" ht="18.75">
      <c r="A43" s="4"/>
    </row>
    <row r="44" spans="1:1" ht="18.75">
      <c r="A44" s="4"/>
    </row>
    <row r="45" spans="1:1" ht="18.75">
      <c r="A45" s="4"/>
    </row>
    <row r="46" spans="1:1" ht="18.75">
      <c r="A46" s="4"/>
    </row>
    <row r="47" spans="1:1" ht="18.75">
      <c r="A47" s="4"/>
    </row>
    <row r="48" spans="1:1" ht="18.75">
      <c r="A48" s="4"/>
    </row>
  </sheetData>
  <conditionalFormatting sqref="J58">
    <cfRule type="expression" priority="1">
      <formula>#REF!=$A$7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6"/>
  <dimension ref="A1:N65"/>
  <sheetViews>
    <sheetView workbookViewId="0"/>
  </sheetViews>
  <sheetFormatPr baseColWidth="10" defaultRowHeight="15"/>
  <cols>
    <col min="2" max="2" width="22.42578125" customWidth="1"/>
    <col min="3" max="3" width="22.28515625" customWidth="1"/>
    <col min="4" max="4" width="26.7109375" customWidth="1"/>
    <col min="5" max="5" width="25.42578125" customWidth="1"/>
    <col min="6" max="6" width="10.85546875" customWidth="1"/>
    <col min="7" max="7" width="30.85546875" customWidth="1"/>
    <col min="8" max="8" width="26.42578125" customWidth="1"/>
    <col min="11" max="11" width="14.85546875" customWidth="1"/>
  </cols>
  <sheetData>
    <row r="1" spans="1:5" ht="28.5">
      <c r="A1" s="26" t="s">
        <v>70</v>
      </c>
    </row>
    <row r="2" spans="1:5">
      <c r="A2" s="168"/>
      <c r="B2" s="168"/>
      <c r="C2" s="168"/>
      <c r="D2" s="168"/>
      <c r="E2" s="168"/>
    </row>
    <row r="3" spans="1:5">
      <c r="A3" s="168"/>
      <c r="B3" s="168"/>
      <c r="C3" s="168"/>
      <c r="D3" s="168"/>
      <c r="E3" s="168"/>
    </row>
    <row r="4" spans="1:5">
      <c r="A4" s="168"/>
      <c r="B4" s="168"/>
      <c r="C4" s="168"/>
      <c r="D4" s="168"/>
      <c r="E4" s="168"/>
    </row>
    <row r="5" spans="1:5">
      <c r="A5" s="168"/>
      <c r="B5" s="168"/>
      <c r="C5" s="168"/>
      <c r="D5" s="168"/>
      <c r="E5" s="168"/>
    </row>
    <row r="6" spans="1:5">
      <c r="A6" s="168"/>
      <c r="B6" s="168"/>
      <c r="C6" s="168"/>
      <c r="D6" s="168"/>
      <c r="E6" s="168"/>
    </row>
    <row r="7" spans="1:5">
      <c r="A7" s="168"/>
      <c r="B7" s="168"/>
      <c r="C7" s="168"/>
      <c r="D7" s="168"/>
      <c r="E7" s="168"/>
    </row>
    <row r="8" spans="1:5">
      <c r="A8" s="168"/>
      <c r="B8" s="168"/>
      <c r="C8" s="168"/>
      <c r="D8" s="168"/>
      <c r="E8" s="168"/>
    </row>
    <row r="9" spans="1:5">
      <c r="A9" s="168"/>
      <c r="B9" s="168"/>
      <c r="C9" s="168"/>
      <c r="D9" s="168"/>
      <c r="E9" s="168"/>
    </row>
    <row r="10" spans="1:5">
      <c r="A10" s="168"/>
      <c r="B10" s="168"/>
      <c r="C10" s="168"/>
      <c r="D10" s="168"/>
      <c r="E10" s="168"/>
    </row>
    <row r="11" spans="1:5">
      <c r="A11" s="168"/>
      <c r="B11" s="168"/>
      <c r="C11" s="168"/>
      <c r="D11" s="168"/>
      <c r="E11" s="168"/>
    </row>
    <row r="12" spans="1:5">
      <c r="A12" s="168"/>
      <c r="B12" s="168"/>
      <c r="C12" s="168"/>
      <c r="D12" s="168"/>
      <c r="E12" s="168"/>
    </row>
    <row r="13" spans="1:5">
      <c r="A13" s="168"/>
      <c r="B13" s="168"/>
      <c r="C13" s="168"/>
      <c r="D13" s="168"/>
      <c r="E13" s="168"/>
    </row>
    <row r="14" spans="1:5">
      <c r="A14" s="168"/>
      <c r="B14" s="168"/>
      <c r="C14" s="168"/>
      <c r="D14" s="168"/>
      <c r="E14" s="168"/>
    </row>
    <row r="15" spans="1:5">
      <c r="A15" s="168"/>
      <c r="B15" s="168"/>
      <c r="C15" s="168"/>
      <c r="D15" s="168"/>
      <c r="E15" s="168"/>
    </row>
    <row r="16" spans="1:5">
      <c r="A16" s="168"/>
      <c r="B16" s="168"/>
      <c r="C16" s="168"/>
      <c r="D16" s="168"/>
      <c r="E16" s="168"/>
    </row>
    <row r="17" spans="1:6">
      <c r="A17" s="168"/>
      <c r="B17" s="168"/>
      <c r="C17" s="168"/>
      <c r="D17" s="168"/>
      <c r="E17" s="168"/>
    </row>
    <row r="18" spans="1:6">
      <c r="A18" s="168"/>
      <c r="B18" s="168"/>
      <c r="C18" s="168"/>
      <c r="D18" s="168"/>
      <c r="E18" s="168"/>
    </row>
    <row r="19" spans="1:6">
      <c r="A19" s="168"/>
      <c r="B19" s="168"/>
      <c r="C19" s="168"/>
      <c r="D19" s="168"/>
      <c r="E19" s="168"/>
    </row>
    <row r="20" spans="1:6">
      <c r="A20" s="168"/>
      <c r="B20" s="168"/>
      <c r="C20" s="168"/>
      <c r="D20" s="168"/>
      <c r="E20" s="168"/>
    </row>
    <row r="21" spans="1:6">
      <c r="A21" s="168"/>
      <c r="B21" s="168"/>
      <c r="C21" s="168"/>
      <c r="D21" s="168"/>
      <c r="E21" s="168"/>
    </row>
    <row r="22" spans="1:6">
      <c r="A22" s="168"/>
      <c r="B22" s="168"/>
      <c r="C22" s="168"/>
      <c r="D22" s="168"/>
      <c r="E22" s="168"/>
    </row>
    <row r="23" spans="1:6">
      <c r="E23" s="32"/>
    </row>
    <row r="26" spans="1:6">
      <c r="B26" s="1"/>
    </row>
    <row r="28" spans="1:6">
      <c r="F28" s="128"/>
    </row>
    <row r="30" spans="1:6">
      <c r="F30" s="128"/>
    </row>
    <row r="35" spans="2:11">
      <c r="B35" s="1"/>
      <c r="C35" s="1"/>
      <c r="D35" s="1"/>
      <c r="E35" s="1"/>
      <c r="F35" s="1"/>
      <c r="G35" s="1"/>
      <c r="H35" s="1"/>
      <c r="I35" s="1"/>
      <c r="J35" s="1"/>
      <c r="K35" s="1"/>
    </row>
    <row r="37" spans="2:11">
      <c r="D37" s="139"/>
      <c r="E37" s="7"/>
      <c r="G37" s="129"/>
    </row>
    <row r="38" spans="2:11">
      <c r="D38" s="139"/>
      <c r="E38" s="7"/>
      <c r="G38" s="129"/>
    </row>
    <row r="39" spans="2:11">
      <c r="E39" s="7"/>
      <c r="G39" s="129"/>
    </row>
    <row r="40" spans="2:11">
      <c r="B40" s="1"/>
    </row>
    <row r="41" spans="2:11">
      <c r="D41" s="23"/>
      <c r="G41" s="1"/>
      <c r="J41" s="1"/>
    </row>
    <row r="42" spans="2:11">
      <c r="C42" s="23"/>
      <c r="D42" s="23"/>
      <c r="E42" s="23"/>
      <c r="G42" s="23"/>
      <c r="H42" s="23"/>
      <c r="I42" s="23"/>
    </row>
    <row r="43" spans="2:11">
      <c r="C43" s="140"/>
      <c r="D43" s="7"/>
      <c r="E43" s="140"/>
      <c r="G43" s="141"/>
      <c r="H43" s="141"/>
      <c r="I43" s="142"/>
      <c r="K43" s="143"/>
    </row>
    <row r="44" spans="2:11">
      <c r="C44" s="140"/>
      <c r="D44" s="7"/>
      <c r="E44" s="140"/>
      <c r="G44" s="141"/>
      <c r="H44" s="141"/>
      <c r="I44" s="142"/>
      <c r="K44" s="143"/>
    </row>
    <row r="45" spans="2:11">
      <c r="C45" s="140"/>
      <c r="D45" s="7"/>
      <c r="E45" s="140"/>
      <c r="G45" s="140"/>
      <c r="H45" s="140"/>
      <c r="I45" s="140"/>
      <c r="J45" s="140"/>
    </row>
    <row r="49" spans="2:14">
      <c r="B49" s="1"/>
    </row>
    <row r="54" spans="2:14">
      <c r="B54" s="133"/>
      <c r="C54" s="134"/>
      <c r="D54" s="134"/>
      <c r="E54" s="134"/>
    </row>
    <row r="55" spans="2:14">
      <c r="B55" s="130"/>
      <c r="C55" s="131"/>
      <c r="D55" s="7"/>
      <c r="E55" s="132"/>
    </row>
    <row r="56" spans="2:14">
      <c r="B56" s="130"/>
      <c r="C56" s="131"/>
      <c r="D56" s="7"/>
      <c r="E56" s="132"/>
    </row>
    <row r="57" spans="2:14">
      <c r="B57" s="130"/>
      <c r="C57" s="131"/>
      <c r="D57" s="7"/>
      <c r="E57" s="132"/>
    </row>
    <row r="58" spans="2:14">
      <c r="B58" s="130"/>
      <c r="C58" s="7"/>
      <c r="D58" s="7"/>
      <c r="E58" s="135"/>
    </row>
    <row r="59" spans="2:14">
      <c r="C59" s="7"/>
      <c r="D59" s="7"/>
      <c r="E59" s="135"/>
    </row>
    <row r="60" spans="2:14">
      <c r="B60" s="23"/>
      <c r="D60" s="7"/>
    </row>
    <row r="63" spans="2:14">
      <c r="N63" s="97"/>
    </row>
    <row r="64" spans="2:14">
      <c r="N64" s="97"/>
    </row>
    <row r="65" spans="14:14">
      <c r="N65" s="97"/>
    </row>
  </sheetData>
  <sheetProtection algorithmName="SHA-512" hashValue="v7EEVQmCJ1TcUopze5aSCNJckAB/g+jMOexBTfLJNLaDCKa/uevhVjDD0XfHE/4SDbpj39hNE1Up3K0m5mfNig==" saltValue="a9SbG3RaK65YiCZnk0yseg==" spinCount="100000" sheet="1" objects="1" scenarios="1"/>
  <mergeCells count="21">
    <mergeCell ref="A20:E20"/>
    <mergeCell ref="A21:E21"/>
    <mergeCell ref="A22:E22"/>
    <mergeCell ref="A14:E14"/>
    <mergeCell ref="A15:E15"/>
    <mergeCell ref="A16:E16"/>
    <mergeCell ref="A17:E17"/>
    <mergeCell ref="A18:E18"/>
    <mergeCell ref="A19:E19"/>
    <mergeCell ref="A8:E8"/>
    <mergeCell ref="A9:E9"/>
    <mergeCell ref="A10:E10"/>
    <mergeCell ref="A11:E11"/>
    <mergeCell ref="A12:E12"/>
    <mergeCell ref="A13:E13"/>
    <mergeCell ref="A2:E2"/>
    <mergeCell ref="A3:E3"/>
    <mergeCell ref="A4:E4"/>
    <mergeCell ref="A5:E5"/>
    <mergeCell ref="A6:E6"/>
    <mergeCell ref="A7:E7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"/>
  <dimension ref="A1:C89"/>
  <sheetViews>
    <sheetView workbookViewId="0">
      <selection activeCell="A24" sqref="A24"/>
    </sheetView>
  </sheetViews>
  <sheetFormatPr baseColWidth="10" defaultRowHeight="15"/>
  <cols>
    <col min="1" max="1" width="105.7109375" customWidth="1"/>
  </cols>
  <sheetData>
    <row r="1" spans="1:3" ht="28.5">
      <c r="A1" s="29" t="s">
        <v>69</v>
      </c>
    </row>
    <row r="2" spans="1:3" ht="28.5">
      <c r="A2" s="167" t="s">
        <v>143</v>
      </c>
    </row>
    <row r="3" spans="1:3" ht="28.5">
      <c r="A3" s="167" t="s">
        <v>140</v>
      </c>
      <c r="C3" s="29"/>
    </row>
    <row r="4" spans="1:3">
      <c r="A4" t="s">
        <v>144</v>
      </c>
    </row>
    <row r="7" spans="1:3">
      <c r="A7" s="1" t="s">
        <v>36</v>
      </c>
      <c r="C7" s="1"/>
    </row>
    <row r="8" spans="1:3">
      <c r="A8" t="s">
        <v>150</v>
      </c>
      <c r="C8" s="1"/>
    </row>
    <row r="9" spans="1:3">
      <c r="A9" t="s">
        <v>153</v>
      </c>
      <c r="C9" s="1"/>
    </row>
    <row r="10" spans="1:3">
      <c r="A10" s="157" t="s">
        <v>154</v>
      </c>
      <c r="C10" s="1"/>
    </row>
    <row r="11" spans="1:3">
      <c r="C11" s="1"/>
    </row>
    <row r="12" spans="1:3">
      <c r="A12" t="s">
        <v>151</v>
      </c>
      <c r="C12" s="1"/>
    </row>
    <row r="13" spans="1:3">
      <c r="A13" t="s">
        <v>152</v>
      </c>
      <c r="C13" s="1"/>
    </row>
    <row r="14" spans="1:3">
      <c r="C14" s="1"/>
    </row>
    <row r="15" spans="1:3">
      <c r="A15" t="s">
        <v>93</v>
      </c>
      <c r="C15" s="1"/>
    </row>
    <row r="16" spans="1:3">
      <c r="A16" t="s">
        <v>128</v>
      </c>
      <c r="C16" s="1"/>
    </row>
    <row r="17" spans="1:3">
      <c r="A17" s="157" t="s">
        <v>127</v>
      </c>
      <c r="C17" s="1"/>
    </row>
    <row r="18" spans="1:3">
      <c r="A18" s="1"/>
      <c r="C18" s="1"/>
    </row>
    <row r="19" spans="1:3">
      <c r="A19" s="1" t="s">
        <v>94</v>
      </c>
      <c r="C19" s="1"/>
    </row>
    <row r="20" spans="1:3">
      <c r="A20" t="s">
        <v>37</v>
      </c>
    </row>
    <row r="21" spans="1:3">
      <c r="A21" t="s">
        <v>38</v>
      </c>
    </row>
    <row r="22" spans="1:3">
      <c r="A22" t="s">
        <v>59</v>
      </c>
    </row>
    <row r="24" spans="1:3">
      <c r="A24" t="s">
        <v>77</v>
      </c>
    </row>
    <row r="25" spans="1:3">
      <c r="A25" t="s">
        <v>78</v>
      </c>
    </row>
    <row r="27" spans="1:3">
      <c r="A27" t="s">
        <v>68</v>
      </c>
    </row>
    <row r="30" spans="1:3" ht="28.5">
      <c r="A30" s="29" t="s">
        <v>60</v>
      </c>
    </row>
    <row r="32" spans="1:3">
      <c r="A32" s="1" t="s">
        <v>62</v>
      </c>
    </row>
    <row r="33" spans="1:1">
      <c r="A33" t="s">
        <v>64</v>
      </c>
    </row>
    <row r="35" spans="1:1">
      <c r="A35" s="1" t="s">
        <v>61</v>
      </c>
    </row>
    <row r="36" spans="1:1">
      <c r="A36" t="s">
        <v>76</v>
      </c>
    </row>
    <row r="39" spans="1:1" ht="26.25">
      <c r="A39" s="33" t="s">
        <v>39</v>
      </c>
    </row>
    <row r="40" spans="1:1" ht="26.25">
      <c r="A40" s="33"/>
    </row>
    <row r="41" spans="1:1">
      <c r="A41" s="1"/>
    </row>
    <row r="45" spans="1:1">
      <c r="A45" s="1"/>
    </row>
    <row r="49" spans="1:1">
      <c r="A49" s="1"/>
    </row>
    <row r="53" spans="1:1">
      <c r="A53" s="1"/>
    </row>
    <row r="57" spans="1:1">
      <c r="A57" s="1"/>
    </row>
    <row r="63" spans="1:1">
      <c r="A63" s="1"/>
    </row>
    <row r="67" spans="1:1">
      <c r="A67" s="1"/>
    </row>
    <row r="73" spans="1:1">
      <c r="A73" s="1"/>
    </row>
    <row r="80" spans="1:1">
      <c r="A80" s="1"/>
    </row>
    <row r="84" spans="1:1">
      <c r="A84" s="43"/>
    </row>
    <row r="85" spans="1:1">
      <c r="A85" s="43"/>
    </row>
    <row r="89" spans="1:1">
      <c r="A89" s="1"/>
    </row>
  </sheetData>
  <sheetProtection algorithmName="SHA-512" hashValue="egBRYDoI6Ww1A1P6Xg1ytZFbvUnpBfsqWLKYkInJOyvgh4bDkLTJXaoVxqZUcTYZYrN57Uiq4yrq6OKPGjYtlQ==" saltValue="8Srwmi9GARD2fPt3jBOziA==" spinCount="100000" sheet="1" objects="1" scenarios="1"/>
  <hyperlinks>
    <hyperlink ref="A17" r:id="rId1" xr:uid="{B70BA5C9-1A11-4115-8A46-B082AD10D2F9}"/>
    <hyperlink ref="A10" r:id="rId2" xr:uid="{5A0D39EC-048E-4CEB-ACB0-8BBB16B998A3}"/>
  </hyperlinks>
  <pageMargins left="0.7" right="0.7" top="0.78740157499999996" bottom="0.78740157499999996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17</vt:i4>
      </vt:variant>
    </vt:vector>
  </HeadingPairs>
  <TitlesOfParts>
    <vt:vector size="24" baseType="lpstr">
      <vt:lpstr>Einstieg</vt:lpstr>
      <vt:lpstr>Eingangsdaten</vt:lpstr>
      <vt:lpstr>Nebenrechnungen</vt:lpstr>
      <vt:lpstr>Ergebnis</vt:lpstr>
      <vt:lpstr>NR Versteckt</vt:lpstr>
      <vt:lpstr>Notizen</vt:lpstr>
      <vt:lpstr>Version</vt:lpstr>
      <vt:lpstr>Baukostenzuschlag</vt:lpstr>
      <vt:lpstr>BEZUG_HI</vt:lpstr>
      <vt:lpstr>BEZUG_HS</vt:lpstr>
      <vt:lpstr>BK_Prozent_Erloes</vt:lpstr>
      <vt:lpstr>Diskontierungssatz</vt:lpstr>
      <vt:lpstr>Nebenrechnungen!Druckbereich</vt:lpstr>
      <vt:lpstr>IK_PAUSCHAL</vt:lpstr>
      <vt:lpstr>IK_Prozent_invest</vt:lpstr>
      <vt:lpstr>KWK_Schalter</vt:lpstr>
      <vt:lpstr>NETZ_mit_EA</vt:lpstr>
      <vt:lpstr>Nur_EA</vt:lpstr>
      <vt:lpstr>Nur_Netz</vt:lpstr>
      <vt:lpstr>PronzentInvest</vt:lpstr>
      <vt:lpstr>ProzentInvest</vt:lpstr>
      <vt:lpstr>Solarkollektor</vt:lpstr>
      <vt:lpstr>SY_Auswahl</vt:lpstr>
      <vt:lpstr>SY_SKollektor</vt:lpstr>
    </vt:vector>
  </TitlesOfParts>
  <Manager>Prof. Matthias Koziol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Walther</dc:creator>
  <cp:lastModifiedBy>Maaß, Gunnar</cp:lastModifiedBy>
  <cp:lastPrinted>2017-03-02T10:07:19Z</cp:lastPrinted>
  <dcterms:created xsi:type="dcterms:W3CDTF">2014-08-12T13:41:43Z</dcterms:created>
  <dcterms:modified xsi:type="dcterms:W3CDTF">2023-02-24T12:47:21Z</dcterms:modified>
</cp:coreProperties>
</file>